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ОЦЕНКА 2014" sheetId="6" r:id="rId1"/>
    <sheet name="рейтинг" sheetId="7" r:id="rId2"/>
  </sheets>
  <calcPr calcId="125725"/>
</workbook>
</file>

<file path=xl/calcChain.xml><?xml version="1.0" encoding="utf-8"?>
<calcChain xmlns="http://schemas.openxmlformats.org/spreadsheetml/2006/main">
  <c r="E25" i="7"/>
  <c r="E24"/>
  <c r="E23"/>
  <c r="E22"/>
  <c r="E20"/>
  <c r="Z80" i="6"/>
  <c r="X80"/>
  <c r="V80"/>
  <c r="T80"/>
  <c r="R80"/>
  <c r="P80"/>
  <c r="N80"/>
  <c r="L80"/>
  <c r="J80"/>
  <c r="H80"/>
  <c r="Z78"/>
  <c r="X78"/>
  <c r="V78"/>
  <c r="T78"/>
  <c r="R78"/>
  <c r="P78"/>
  <c r="N78"/>
  <c r="L78"/>
  <c r="J78"/>
  <c r="H78"/>
  <c r="Z76"/>
  <c r="X76"/>
  <c r="V76"/>
  <c r="T76"/>
  <c r="R76"/>
  <c r="P76"/>
  <c r="N76"/>
  <c r="L76"/>
  <c r="J76"/>
  <c r="H76"/>
  <c r="Z74"/>
  <c r="Z83" s="1"/>
  <c r="Z70" s="1"/>
  <c r="X74"/>
  <c r="V74"/>
  <c r="T74"/>
  <c r="T83" s="1"/>
  <c r="T70" s="1"/>
  <c r="R74"/>
  <c r="R83" s="1"/>
  <c r="R70" s="1"/>
  <c r="P74"/>
  <c r="N74"/>
  <c r="L74"/>
  <c r="L83" s="1"/>
  <c r="L70" s="1"/>
  <c r="J74"/>
  <c r="J83" s="1"/>
  <c r="J70" s="1"/>
  <c r="H74"/>
  <c r="Z71"/>
  <c r="X71"/>
  <c r="X83" s="1"/>
  <c r="X70" s="1"/>
  <c r="V71"/>
  <c r="V83" s="1"/>
  <c r="V70" s="1"/>
  <c r="T71"/>
  <c r="R71"/>
  <c r="P71"/>
  <c r="P83" s="1"/>
  <c r="P70" s="1"/>
  <c r="N71"/>
  <c r="N83" s="1"/>
  <c r="N70" s="1"/>
  <c r="L71"/>
  <c r="J71"/>
  <c r="H71"/>
  <c r="H83" s="1"/>
  <c r="H70" s="1"/>
  <c r="Z67"/>
  <c r="X67"/>
  <c r="V67"/>
  <c r="T67"/>
  <c r="R67"/>
  <c r="P67"/>
  <c r="N67"/>
  <c r="L67"/>
  <c r="J67"/>
  <c r="H67"/>
  <c r="Z65"/>
  <c r="X65"/>
  <c r="V65"/>
  <c r="T65"/>
  <c r="R65"/>
  <c r="P65"/>
  <c r="N65"/>
  <c r="L65"/>
  <c r="J65"/>
  <c r="H65"/>
  <c r="Z63"/>
  <c r="X63"/>
  <c r="V63"/>
  <c r="T63"/>
  <c r="R63"/>
  <c r="P63"/>
  <c r="N63"/>
  <c r="L63"/>
  <c r="J63"/>
  <c r="H63"/>
  <c r="Z62"/>
  <c r="X62"/>
  <c r="V62"/>
  <c r="T62"/>
  <c r="R62"/>
  <c r="P62"/>
  <c r="N62"/>
  <c r="L62"/>
  <c r="J62"/>
  <c r="H62"/>
  <c r="Z61"/>
  <c r="X61"/>
  <c r="V61"/>
  <c r="T61"/>
  <c r="R61"/>
  <c r="P61"/>
  <c r="N61"/>
  <c r="L61"/>
  <c r="J61"/>
  <c r="H61"/>
  <c r="Z59"/>
  <c r="Z69" s="1"/>
  <c r="Z57" s="1"/>
  <c r="X59"/>
  <c r="X69" s="1"/>
  <c r="X57" s="1"/>
  <c r="V59"/>
  <c r="V69" s="1"/>
  <c r="V57" s="1"/>
  <c r="T59"/>
  <c r="T69" s="1"/>
  <c r="T57" s="1"/>
  <c r="R59"/>
  <c r="R69" s="1"/>
  <c r="R57" s="1"/>
  <c r="P59"/>
  <c r="P69" s="1"/>
  <c r="P57" s="1"/>
  <c r="N59"/>
  <c r="N69" s="1"/>
  <c r="N57" s="1"/>
  <c r="L59"/>
  <c r="L69" s="1"/>
  <c r="L57" s="1"/>
  <c r="J59"/>
  <c r="J69" s="1"/>
  <c r="J57" s="1"/>
  <c r="H59"/>
  <c r="H69" s="1"/>
  <c r="H57" s="1"/>
  <c r="Z54"/>
  <c r="X54"/>
  <c r="V54"/>
  <c r="T54"/>
  <c r="R54"/>
  <c r="P54"/>
  <c r="N54"/>
  <c r="L54"/>
  <c r="J54"/>
  <c r="H54"/>
  <c r="Z51"/>
  <c r="X51"/>
  <c r="V51"/>
  <c r="T51"/>
  <c r="R51"/>
  <c r="P51"/>
  <c r="N51"/>
  <c r="L51"/>
  <c r="J51"/>
  <c r="H51"/>
  <c r="Z47"/>
  <c r="X47"/>
  <c r="V47"/>
  <c r="T47"/>
  <c r="R47"/>
  <c r="P47"/>
  <c r="N47"/>
  <c r="L47"/>
  <c r="J47"/>
  <c r="H47"/>
  <c r="Z43"/>
  <c r="X43"/>
  <c r="V43"/>
  <c r="T43"/>
  <c r="R43"/>
  <c r="P43"/>
  <c r="N43"/>
  <c r="L43"/>
  <c r="J43"/>
  <c r="H43"/>
  <c r="Z39"/>
  <c r="X39"/>
  <c r="V39"/>
  <c r="T39"/>
  <c r="R39"/>
  <c r="P39"/>
  <c r="N39"/>
  <c r="L39"/>
  <c r="J39"/>
  <c r="H39"/>
  <c r="Z37"/>
  <c r="X37"/>
  <c r="V37"/>
  <c r="T37"/>
  <c r="R37"/>
  <c r="P37"/>
  <c r="N37"/>
  <c r="L37"/>
  <c r="J37"/>
  <c r="H37"/>
  <c r="Z35"/>
  <c r="X35"/>
  <c r="V35"/>
  <c r="T35"/>
  <c r="R35"/>
  <c r="P35"/>
  <c r="N35"/>
  <c r="L35"/>
  <c r="J35"/>
  <c r="H35"/>
  <c r="Z29"/>
  <c r="X29"/>
  <c r="X56" s="1"/>
  <c r="X25" s="1"/>
  <c r="V29"/>
  <c r="V56" s="1"/>
  <c r="V25" s="1"/>
  <c r="T29"/>
  <c r="R29"/>
  <c r="P29"/>
  <c r="P56" s="1"/>
  <c r="P25" s="1"/>
  <c r="N29"/>
  <c r="N56" s="1"/>
  <c r="N25" s="1"/>
  <c r="L29"/>
  <c r="J29"/>
  <c r="H29"/>
  <c r="H56" s="1"/>
  <c r="H25" s="1"/>
  <c r="Z26"/>
  <c r="X26"/>
  <c r="V26"/>
  <c r="T26"/>
  <c r="T56" s="1"/>
  <c r="T25" s="1"/>
  <c r="R26"/>
  <c r="R56" s="1"/>
  <c r="R25" s="1"/>
  <c r="P26"/>
  <c r="N26"/>
  <c r="L26"/>
  <c r="L56" s="1"/>
  <c r="L25" s="1"/>
  <c r="J26"/>
  <c r="H26"/>
  <c r="Z22"/>
  <c r="X22"/>
  <c r="V22"/>
  <c r="T22"/>
  <c r="R22"/>
  <c r="P22"/>
  <c r="N22"/>
  <c r="L22"/>
  <c r="J22"/>
  <c r="H22"/>
  <c r="Z20"/>
  <c r="X20"/>
  <c r="V20"/>
  <c r="T20"/>
  <c r="R20"/>
  <c r="P20"/>
  <c r="N20"/>
  <c r="L20"/>
  <c r="J20"/>
  <c r="H20"/>
  <c r="Z16"/>
  <c r="X16"/>
  <c r="V16"/>
  <c r="T16"/>
  <c r="R16"/>
  <c r="P16"/>
  <c r="N16"/>
  <c r="L16"/>
  <c r="J16"/>
  <c r="H16"/>
  <c r="Z14"/>
  <c r="X14"/>
  <c r="V14"/>
  <c r="T14"/>
  <c r="R14"/>
  <c r="P14"/>
  <c r="N14"/>
  <c r="L14"/>
  <c r="J14"/>
  <c r="H14"/>
  <c r="Z12"/>
  <c r="X12"/>
  <c r="V12"/>
  <c r="T12"/>
  <c r="R12"/>
  <c r="P12"/>
  <c r="N12"/>
  <c r="L12"/>
  <c r="J12"/>
  <c r="H12"/>
  <c r="Z10"/>
  <c r="Z24" s="1"/>
  <c r="Z6" s="1"/>
  <c r="X10"/>
  <c r="V10"/>
  <c r="T10"/>
  <c r="T24" s="1"/>
  <c r="T6" s="1"/>
  <c r="T84" s="1"/>
  <c r="R10"/>
  <c r="R24" s="1"/>
  <c r="R6" s="1"/>
  <c r="R84" s="1"/>
  <c r="P10"/>
  <c r="N10"/>
  <c r="L10"/>
  <c r="L24" s="1"/>
  <c r="L6" s="1"/>
  <c r="L84" s="1"/>
  <c r="J10"/>
  <c r="J24" s="1"/>
  <c r="J6" s="1"/>
  <c r="H10"/>
  <c r="Z8"/>
  <c r="X8"/>
  <c r="X24" s="1"/>
  <c r="X6" s="1"/>
  <c r="X84" s="1"/>
  <c r="V8"/>
  <c r="V24" s="1"/>
  <c r="V6" s="1"/>
  <c r="V84" s="1"/>
  <c r="T8"/>
  <c r="R8"/>
  <c r="P8"/>
  <c r="P24" s="1"/>
  <c r="P6" s="1"/>
  <c r="P84" s="1"/>
  <c r="N8"/>
  <c r="N24" s="1"/>
  <c r="N6" s="1"/>
  <c r="N84" s="1"/>
  <c r="L8"/>
  <c r="J8"/>
  <c r="H8"/>
  <c r="H24" s="1"/>
  <c r="H6" s="1"/>
  <c r="H84" s="1"/>
  <c r="J56" l="1"/>
  <c r="J25" s="1"/>
  <c r="J84" s="1"/>
  <c r="Z56"/>
  <c r="Z25" s="1"/>
  <c r="Z84" s="1"/>
  <c r="D86" l="1"/>
  <c r="D90"/>
  <c r="D93" s="1"/>
  <c r="D96" l="1"/>
  <c r="D95"/>
  <c r="D94"/>
  <c r="D97" l="1"/>
</calcChain>
</file>

<file path=xl/sharedStrings.xml><?xml version="1.0" encoding="utf-8"?>
<sst xmlns="http://schemas.openxmlformats.org/spreadsheetml/2006/main" count="242" uniqueCount="185">
  <si>
    <t>Единица измерения</t>
  </si>
  <si>
    <t>Своевременность принятия решения о бюджете</t>
  </si>
  <si>
    <t>да/нет</t>
  </si>
  <si>
    <t>1 - до 1 января очередного финансового года;</t>
  </si>
  <si>
    <t>0 - после 1 января очередного финансового года</t>
  </si>
  <si>
    <t>0 – с нарушениями и не в срок</t>
  </si>
  <si>
    <t>%</t>
  </si>
  <si>
    <t>3 – в срок и соответственно запросу;</t>
  </si>
  <si>
    <t>2 – в срок с дополнительным запросом</t>
  </si>
  <si>
    <t>0 – не в срок и не соответствующая запросу</t>
  </si>
  <si>
    <t>Соблюдение норматива формирования расходов на содержание органов местного самоуправления, установленного постановлением Правительства Ханты-Мансийского АО - Югры от 6 августа 2010 г. N 191-п "О нормативах формирования расходов на содержание органов местного самоуправления Ханты-Мансийского автономного округа - Югры" для поселения</t>
  </si>
  <si>
    <t>3 – соблюдение;</t>
  </si>
  <si>
    <t>0 – несоблюдение</t>
  </si>
  <si>
    <t>Наличие муниципального правового акта об утверждении программы повышения эффективности бюджетных расходов муниципального образования</t>
  </si>
  <si>
    <t>наличие / отсутствие</t>
  </si>
  <si>
    <t>0 - отсутствие</t>
  </si>
  <si>
    <t>размещается / не размещается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</si>
  <si>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</si>
  <si>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проводятся / не проводятся</t>
  </si>
  <si>
    <t>1 - проводятся</t>
  </si>
  <si>
    <t>0 - не проводятся</t>
  </si>
  <si>
    <t>Кондинское</t>
  </si>
  <si>
    <t>Куминский</t>
  </si>
  <si>
    <t>Луговой</t>
  </si>
  <si>
    <t>Междуреченский</t>
  </si>
  <si>
    <t>Мортка</t>
  </si>
  <si>
    <t>Леуши</t>
  </si>
  <si>
    <t>Мулымья</t>
  </si>
  <si>
    <t>Болчары</t>
  </si>
  <si>
    <t>Половинка</t>
  </si>
  <si>
    <t>Шугур</t>
  </si>
  <si>
    <t>№ п\п</t>
  </si>
  <si>
    <t>1.1.</t>
  </si>
  <si>
    <t>Утверждение бюджета на очередной финансовый год и плановый период</t>
  </si>
  <si>
    <t>1 – утверждается</t>
  </si>
  <si>
    <t>0 – не утверждается</t>
  </si>
  <si>
    <t>1.2.</t>
  </si>
  <si>
    <t>1.3.</t>
  </si>
  <si>
    <t>1 – без нарушений и в срок;</t>
  </si>
  <si>
    <t>1.4.</t>
  </si>
  <si>
    <t>Наличие актуального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</si>
  <si>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1 – наличие</t>
  </si>
  <si>
    <t>1.5.</t>
  </si>
  <si>
    <t>1.6.</t>
  </si>
  <si>
    <t>1.7.</t>
  </si>
  <si>
    <t>2. Исполнение бюджета</t>
  </si>
  <si>
    <t>2.1.</t>
  </si>
  <si>
    <t>2.2.</t>
  </si>
  <si>
    <t>2.3.</t>
  </si>
  <si>
    <t>2.4.</t>
  </si>
  <si>
    <t>Темп роста поступлений налоговых доходов бюджета муниципального образования к соответствующему периоду прошлого года</t>
  </si>
  <si>
    <t>2.5.</t>
  </si>
  <si>
    <t>Темп роста поступлений неналоговых доходов бюджета муниципального образования к соответствующему периоду прошлого года</t>
  </si>
  <si>
    <t>2.6.</t>
  </si>
  <si>
    <t>3 – отсутствие нарушений</t>
  </si>
  <si>
    <t>2 – менее 5%</t>
  </si>
  <si>
    <t>0 – более 10%</t>
  </si>
  <si>
    <t>2.7.</t>
  </si>
  <si>
    <t>Отношение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</si>
  <si>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>2.8.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</si>
  <si>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</si>
  <si>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3. Открытость бюджетного процесса</t>
  </si>
  <si>
    <t>3.1.</t>
  </si>
  <si>
    <t>3.2.</t>
  </si>
  <si>
    <t>3.3.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</si>
  <si>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</si>
  <si>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3.4.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</si>
  <si>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</si>
  <si>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Условия оценки –5-бальная система</t>
  </si>
  <si>
    <t>0 – с отклонением от установленного срока сдачи более чем на 5 дней</t>
  </si>
  <si>
    <t>да/ нет</t>
  </si>
  <si>
    <t>0 - наличие</t>
  </si>
  <si>
    <t>0 - более 10%</t>
  </si>
  <si>
    <t>1 – более 5%, но менее 10%</t>
  </si>
  <si>
    <t>2 – отсутствие</t>
  </si>
  <si>
    <t>1 – менее 10%</t>
  </si>
  <si>
    <t>3 – выше 40%;</t>
  </si>
  <si>
    <t>2 – от 30% до 40%;</t>
  </si>
  <si>
    <t>1 – от 20% до 30%;</t>
  </si>
  <si>
    <t>0 – до 20 %</t>
  </si>
  <si>
    <t>0 – до 10 %</t>
  </si>
  <si>
    <t>Наименование индикатора</t>
  </si>
  <si>
    <t>Удельный вес</t>
  </si>
  <si>
    <t>1. Планирование бюджета</t>
  </si>
  <si>
    <t>Формирование местных бюджетов в соответствии с бюджетным законодательством</t>
  </si>
  <si>
    <t>Доля расходов бюджета муниципального образования, формируемых в рамках целевых программ в общем объеме расходов бюджета (за исключением расходов, осуществляемых за счет иных межбюджетных трансфертов, предоставляемых в рамках целевых программ Ханты-Мансийского автономного округа – Югры и муниципального образования Кондинский район)</t>
  </si>
  <si>
    <t>Разработка, реализация и мониторинг эффективности реализации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актом</t>
  </si>
  <si>
    <t>Итого по разделу 1</t>
  </si>
  <si>
    <t>Соблюдение сроков и качества представляемой в комитет по финансам отчетности, информации по запросам</t>
  </si>
  <si>
    <t>Соблюдение сроков  представления в комитет по финансам годовой бюджетной отчетности</t>
  </si>
  <si>
    <t>5 – в срок;</t>
  </si>
  <si>
    <t>4 –  с отклонением от установленного срока сдачи более чем на 1 день</t>
  </si>
  <si>
    <t>3 - с отклонением от установленного срока сдачи более чем на 2 дня</t>
  </si>
  <si>
    <t>2 - с отклонением от установленного срока сдачи более чем на 3 дня</t>
  </si>
  <si>
    <t>1 - с отклонением от установленного срока сдачи более чем на 4 дня</t>
  </si>
  <si>
    <t>Качество представляемой годовой бюджетной отчетности в Комитет по финансам</t>
  </si>
  <si>
    <t>3 - без замечаний;</t>
  </si>
  <si>
    <t>1 - с замечаниями</t>
  </si>
  <si>
    <t>3 – выше 30%;</t>
  </si>
  <si>
    <t>2 – от 20% до 30%;</t>
  </si>
  <si>
    <t>1 – от 10% до 20%;</t>
  </si>
  <si>
    <t>3 – выше 20%;</t>
  </si>
  <si>
    <t>2 – от 15% до 20%;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</si>
  <si>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</t>
  </si>
  <si>
    <t>2.9.</t>
  </si>
  <si>
    <t>1 – отсутствие</t>
  </si>
  <si>
    <t>Итого по разделу 2</t>
  </si>
  <si>
    <t>Размещение на официальном сайте решения о бюджете за отчетный финансовый год</t>
  </si>
  <si>
    <t>1- Размещается</t>
  </si>
  <si>
    <t>0- Не размещается</t>
  </si>
  <si>
    <t>Размещение на официальном сайте отчета об исполнении бюджета за отчетный финансовый год</t>
  </si>
  <si>
    <t>1- Размещается           0- Не размещается</t>
  </si>
  <si>
    <t>Размещение на официальном сайте отчета о результатах деятельности финансового органа муниципального образования за отчетный финансовый год</t>
  </si>
  <si>
    <t>1- Размещается           0- Не размещается</t>
  </si>
  <si>
    <t>3.5.</t>
  </si>
  <si>
    <t>3.6.</t>
  </si>
  <si>
    <t>2- Размещается</t>
  </si>
  <si>
    <t>Итого по разделу 3</t>
  </si>
  <si>
    <t>Баллы</t>
  </si>
  <si>
    <t>Расчет оценки</t>
  </si>
  <si>
    <t>1 – от 10% до 15%;</t>
  </si>
  <si>
    <t>средний балл</t>
  </si>
  <si>
    <t>4. Оказание муниципальных услуг</t>
  </si>
  <si>
    <t>Соответствие реестра муниципальных услуг вопросам местного значения</t>
  </si>
  <si>
    <t>соответствует /</t>
  </si>
  <si>
    <t>не соответствует</t>
  </si>
  <si>
    <t>2 – соответствует;</t>
  </si>
  <si>
    <t>1 – частично соответствует;</t>
  </si>
  <si>
    <t>0 – не соответствует</t>
  </si>
  <si>
    <t>Наличие утвержденного ведомственного реестра муниципальных услуг</t>
  </si>
  <si>
    <t>0 – отсутствие</t>
  </si>
  <si>
    <t>Осуществление мониторинга потребности</t>
  </si>
  <si>
    <t>в муниципальных услугах</t>
  </si>
  <si>
    <t>осуществляется / не осуществляется</t>
  </si>
  <si>
    <t>1 – осуществляется</t>
  </si>
  <si>
    <t>0 – не осуществляется</t>
  </si>
  <si>
    <t>Наличие муниципального правового акта, устанавливающего стандарты, регламенты (требования к качеству) предоставления муниципальных услуг по перечню муниципальных услуг включенных в реестр</t>
  </si>
  <si>
    <t>Изучение мнения населения о качестве оказания муниципальных услуг</t>
  </si>
  <si>
    <t>в соответствии</t>
  </si>
  <si>
    <t>с установленным порядком</t>
  </si>
  <si>
    <t>изучается /</t>
  </si>
  <si>
    <t>не изучается</t>
  </si>
  <si>
    <t>1 – изучается</t>
  </si>
  <si>
    <t>0 – не изучается</t>
  </si>
  <si>
    <t>Итого по разделу 4</t>
  </si>
  <si>
    <t>4.1.</t>
  </si>
  <si>
    <t>4.2.</t>
  </si>
  <si>
    <t>4.3.</t>
  </si>
  <si>
    <t>4.4.</t>
  </si>
  <si>
    <t>4.5.</t>
  </si>
  <si>
    <t>ИТОГО</t>
  </si>
  <si>
    <t>максимальный балл</t>
  </si>
  <si>
    <t>общий размер гранта</t>
  </si>
  <si>
    <t>Достигнут низкий уровень показателя</t>
  </si>
  <si>
    <t>Поселения с уровнем выше среднего значения</t>
  </si>
  <si>
    <t>Достигнут высокий уровень показателя</t>
  </si>
  <si>
    <t xml:space="preserve"> 1 –  наличие</t>
  </si>
  <si>
    <t xml:space="preserve"> 2 – наличие</t>
  </si>
  <si>
    <t>Оценка качества организации и осуществления бюджетного процесса органами местного самоуправления городских и сельских поселений Кондинского района за 2014 год</t>
  </si>
  <si>
    <t>Данные не представлены поселением, оценка равна 0</t>
  </si>
  <si>
    <t>Муниципальное образование</t>
  </si>
  <si>
    <t>Место в рейтинге</t>
  </si>
  <si>
    <t xml:space="preserve">Средняя сводная оценка качества </t>
  </si>
  <si>
    <t>Сельское поселение Леуши</t>
  </si>
  <si>
    <t>Сельское поселение Шугур</t>
  </si>
  <si>
    <t>Городское поселение Луговой</t>
  </si>
  <si>
    <t>Сельское поселение Половинка</t>
  </si>
  <si>
    <t>Сельское поселение Мулымья</t>
  </si>
  <si>
    <t>Городское поселение Мортка</t>
  </si>
  <si>
    <t>Сельское поселение Болчары</t>
  </si>
  <si>
    <t>Городское поселение Куминский</t>
  </si>
  <si>
    <t>Городское поселение Междуреченский</t>
  </si>
  <si>
    <t>Итоговая сводная оценка качества за 2013 год</t>
  </si>
  <si>
    <t>Место в рейтинге за 2013 год</t>
  </si>
  <si>
    <t>Сумма гранта, в рублях</t>
  </si>
  <si>
    <t>77 343,75</t>
  </si>
  <si>
    <t>67 382,80</t>
  </si>
  <si>
    <t>61 523,44</t>
  </si>
  <si>
    <t>15 234,38</t>
  </si>
  <si>
    <t>300 000,0</t>
  </si>
  <si>
    <t>Место в рейтинге за 2014 год</t>
  </si>
  <si>
    <t xml:space="preserve">Сводная оценка качества организации и осуществления бюджетного процесса органами местного самоуправления городских и сельских поселений Кондинского района и их рейтинг за 2013-2014 год </t>
  </si>
  <si>
    <t>Итоговая сводная оценка качества за 2014 год</t>
  </si>
  <si>
    <t>Городское поселение Кондинское</t>
  </si>
  <si>
    <t>Рейтинг за 2014 год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</si>
</sst>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right" vertical="top"/>
    </xf>
    <xf numFmtId="0" fontId="5" fillId="2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right" vertical="top"/>
    </xf>
    <xf numFmtId="10" fontId="5" fillId="2" borderId="3" xfId="0" applyNumberFormat="1" applyFont="1" applyFill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5" fillId="2" borderId="6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0" fontId="5" fillId="2" borderId="6" xfId="0" applyNumberFormat="1" applyFont="1" applyFill="1" applyBorder="1" applyAlignment="1">
      <alignment horizontal="center" vertical="top"/>
    </xf>
    <xf numFmtId="9" fontId="5" fillId="2" borderId="6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3" borderId="6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center" vertical="top"/>
    </xf>
    <xf numFmtId="9" fontId="5" fillId="2" borderId="3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/>
    </xf>
    <xf numFmtId="0" fontId="6" fillId="3" borderId="16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7" fillId="3" borderId="0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4" fontId="5" fillId="0" borderId="0" xfId="0" applyNumberFormat="1" applyFont="1"/>
    <xf numFmtId="0" fontId="9" fillId="0" borderId="0" xfId="0" applyFont="1"/>
    <xf numFmtId="0" fontId="5" fillId="7" borderId="0" xfId="0" applyFont="1" applyFill="1"/>
    <xf numFmtId="0" fontId="10" fillId="0" borderId="0" xfId="0" applyFont="1"/>
    <xf numFmtId="0" fontId="8" fillId="6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/>
    </xf>
    <xf numFmtId="0" fontId="8" fillId="8" borderId="0" xfId="0" applyFont="1" applyFill="1"/>
    <xf numFmtId="0" fontId="0" fillId="8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5" fillId="6" borderId="2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5" fillId="0" borderId="15" xfId="0" applyFont="1" applyBorder="1"/>
    <xf numFmtId="4" fontId="5" fillId="0" borderId="15" xfId="0" applyNumberFormat="1" applyFont="1" applyBorder="1"/>
    <xf numFmtId="4" fontId="4" fillId="0" borderId="15" xfId="0" applyNumberFormat="1" applyFont="1" applyBorder="1"/>
    <xf numFmtId="0" fontId="7" fillId="0" borderId="0" xfId="0" applyFont="1" applyAlignment="1">
      <alignment horizontal="center"/>
    </xf>
    <xf numFmtId="0" fontId="4" fillId="0" borderId="15" xfId="0" applyFont="1" applyBorder="1"/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7" borderId="6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4" fillId="3" borderId="15" xfId="0" applyFont="1" applyFill="1" applyBorder="1" applyAlignment="1">
      <alignment horizontal="justify" vertical="top" wrapText="1"/>
    </xf>
    <xf numFmtId="0" fontId="14" fillId="0" borderId="21" xfId="0" applyFont="1" applyBorder="1" applyAlignment="1">
      <alignment vertical="top" wrapText="1"/>
    </xf>
    <xf numFmtId="0" fontId="14" fillId="0" borderId="20" xfId="0" applyFont="1" applyBorder="1" applyAlignment="1">
      <alignment horizontal="justify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horizontal="justify" vertical="top" wrapText="1"/>
    </xf>
    <xf numFmtId="0" fontId="13" fillId="0" borderId="20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14" fillId="3" borderId="29" xfId="0" applyFont="1" applyFill="1" applyBorder="1" applyAlignment="1">
      <alignment horizontal="center" vertical="top" wrapText="1"/>
    </xf>
    <xf numFmtId="0" fontId="15" fillId="3" borderId="17" xfId="0" applyFont="1" applyFill="1" applyBorder="1" applyAlignment="1">
      <alignment vertical="top" wrapText="1"/>
    </xf>
    <xf numFmtId="0" fontId="14" fillId="3" borderId="17" xfId="0" applyFont="1" applyFill="1" applyBorder="1" applyAlignment="1">
      <alignment vertical="top" wrapText="1"/>
    </xf>
    <xf numFmtId="0" fontId="14" fillId="3" borderId="16" xfId="0" applyFont="1" applyFill="1" applyBorder="1" applyAlignment="1">
      <alignment horizontal="center" vertical="top" wrapText="1"/>
    </xf>
    <xf numFmtId="0" fontId="13" fillId="0" borderId="0" xfId="0" applyFont="1"/>
    <xf numFmtId="0" fontId="16" fillId="0" borderId="3" xfId="0" applyFont="1" applyBorder="1" applyAlignment="1">
      <alignment horizontal="center"/>
    </xf>
    <xf numFmtId="0" fontId="4" fillId="7" borderId="0" xfId="0" applyFont="1" applyFill="1"/>
    <xf numFmtId="0" fontId="0" fillId="0" borderId="0" xfId="0" applyAlignment="1">
      <alignment wrapText="1"/>
    </xf>
    <xf numFmtId="0" fontId="0" fillId="0" borderId="0" xfId="0" applyAlignment="1"/>
    <xf numFmtId="0" fontId="7" fillId="0" borderId="26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49" fontId="14" fillId="7" borderId="25" xfId="0" applyNumberFormat="1" applyFont="1" applyFill="1" applyBorder="1" applyAlignment="1">
      <alignment horizontal="center" vertical="top" wrapText="1"/>
    </xf>
    <xf numFmtId="49" fontId="14" fillId="7" borderId="18" xfId="0" applyNumberFormat="1" applyFont="1" applyFill="1" applyBorder="1" applyAlignment="1">
      <alignment horizontal="center" vertical="top" wrapText="1"/>
    </xf>
    <xf numFmtId="0" fontId="14" fillId="0" borderId="25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2" fillId="7" borderId="2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5" fillId="3" borderId="22" xfId="0" applyFont="1" applyFill="1" applyBorder="1" applyAlignment="1">
      <alignment horizontal="center" vertical="top" wrapText="1"/>
    </xf>
    <xf numFmtId="0" fontId="15" fillId="3" borderId="23" xfId="0" applyFont="1" applyFill="1" applyBorder="1" applyAlignment="1">
      <alignment horizontal="center" vertical="top" wrapText="1"/>
    </xf>
    <xf numFmtId="0" fontId="15" fillId="3" borderId="24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49" fontId="14" fillId="7" borderId="19" xfId="0" applyNumberFormat="1" applyFont="1" applyFill="1" applyBorder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0" fontId="12" fillId="7" borderId="6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00FF00"/>
      <color rgb="FFFFCC99"/>
      <color rgb="FF6600FF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03"/>
  <sheetViews>
    <sheetView topLeftCell="A4" workbookViewId="0">
      <pane ySplit="1980" topLeftCell="A37" activePane="bottomLeft"/>
      <selection activeCell="O72" sqref="O72"/>
      <selection pane="bottomLeft" activeCell="R46" sqref="R46"/>
    </sheetView>
  </sheetViews>
  <sheetFormatPr defaultRowHeight="15"/>
  <cols>
    <col min="1" max="1" width="0.5703125" customWidth="1"/>
    <col min="2" max="2" width="7.28515625" customWidth="1"/>
    <col min="3" max="3" width="36.42578125" customWidth="1"/>
    <col min="4" max="4" width="16.28515625" customWidth="1"/>
    <col min="5" max="5" width="22.28515625" customWidth="1"/>
    <col min="6" max="6" width="12.7109375" style="1" customWidth="1"/>
    <col min="7" max="7" width="11.7109375" customWidth="1"/>
    <col min="8" max="8" width="9.140625" customWidth="1"/>
    <col min="9" max="9" width="11.85546875" customWidth="1"/>
    <col min="10" max="10" width="9.140625" customWidth="1"/>
    <col min="19" max="19" width="9.28515625" bestFit="1" customWidth="1"/>
    <col min="28" max="28" width="17" customWidth="1"/>
    <col min="32" max="32" width="9.140625" customWidth="1"/>
  </cols>
  <sheetData>
    <row r="2" spans="2:27" ht="21">
      <c r="C2" s="126" t="s">
        <v>158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2:27" ht="15.75" thickBot="1"/>
    <row r="4" spans="2:27" s="7" customFormat="1" ht="50.25" thickBot="1">
      <c r="B4" s="81" t="s">
        <v>31</v>
      </c>
      <c r="C4" s="82" t="s">
        <v>81</v>
      </c>
      <c r="D4" s="82" t="s">
        <v>0</v>
      </c>
      <c r="E4" s="82" t="s">
        <v>68</v>
      </c>
      <c r="F4" s="2" t="s">
        <v>82</v>
      </c>
      <c r="G4" s="119" t="s">
        <v>21</v>
      </c>
      <c r="H4" s="120"/>
      <c r="I4" s="121" t="s">
        <v>22</v>
      </c>
      <c r="J4" s="121"/>
      <c r="K4" s="121" t="s">
        <v>23</v>
      </c>
      <c r="L4" s="121"/>
      <c r="M4" s="121" t="s">
        <v>24</v>
      </c>
      <c r="N4" s="121"/>
      <c r="O4" s="118" t="s">
        <v>25</v>
      </c>
      <c r="P4" s="118"/>
      <c r="Q4" s="118" t="s">
        <v>26</v>
      </c>
      <c r="R4" s="118"/>
      <c r="S4" s="118" t="s">
        <v>27</v>
      </c>
      <c r="T4" s="118"/>
      <c r="U4" s="118" t="s">
        <v>28</v>
      </c>
      <c r="V4" s="118"/>
      <c r="W4" s="118" t="s">
        <v>29</v>
      </c>
      <c r="X4" s="118"/>
      <c r="Y4" s="118" t="s">
        <v>30</v>
      </c>
      <c r="Z4" s="118"/>
    </row>
    <row r="5" spans="2:27" ht="30.75" thickBot="1">
      <c r="B5" s="83">
        <v>1</v>
      </c>
      <c r="C5" s="84">
        <v>2</v>
      </c>
      <c r="D5" s="84">
        <v>3</v>
      </c>
      <c r="E5" s="84">
        <v>4</v>
      </c>
      <c r="F5" s="3">
        <v>5</v>
      </c>
      <c r="G5" s="5" t="s">
        <v>118</v>
      </c>
      <c r="H5" s="4" t="s">
        <v>119</v>
      </c>
      <c r="I5" s="5" t="s">
        <v>118</v>
      </c>
      <c r="J5" s="4" t="s">
        <v>119</v>
      </c>
      <c r="K5" s="5" t="s">
        <v>118</v>
      </c>
      <c r="L5" s="4" t="s">
        <v>119</v>
      </c>
      <c r="M5" s="5" t="s">
        <v>118</v>
      </c>
      <c r="N5" s="4" t="s">
        <v>119</v>
      </c>
      <c r="O5" s="5" t="s">
        <v>118</v>
      </c>
      <c r="P5" s="4" t="s">
        <v>119</v>
      </c>
      <c r="Q5" s="5" t="s">
        <v>118</v>
      </c>
      <c r="R5" s="4" t="s">
        <v>119</v>
      </c>
      <c r="S5" s="5" t="s">
        <v>118</v>
      </c>
      <c r="T5" s="4" t="s">
        <v>119</v>
      </c>
      <c r="U5" s="5" t="s">
        <v>118</v>
      </c>
      <c r="V5" s="4" t="s">
        <v>119</v>
      </c>
      <c r="W5" s="5" t="s">
        <v>118</v>
      </c>
      <c r="X5" s="4" t="s">
        <v>119</v>
      </c>
      <c r="Y5" s="5" t="s">
        <v>118</v>
      </c>
      <c r="Z5" s="4" t="s">
        <v>119</v>
      </c>
    </row>
    <row r="6" spans="2:27" ht="18.75">
      <c r="B6" s="140"/>
      <c r="C6" s="141"/>
      <c r="D6" s="141"/>
      <c r="E6" s="142"/>
      <c r="F6" s="122">
        <v>3</v>
      </c>
      <c r="G6" s="8"/>
      <c r="H6" s="8">
        <f>F6*H24</f>
        <v>28.5</v>
      </c>
      <c r="I6" s="8"/>
      <c r="J6" s="8">
        <f>F6*J24</f>
        <v>3</v>
      </c>
      <c r="K6" s="8"/>
      <c r="L6" s="8">
        <f>F6*L24</f>
        <v>16.5</v>
      </c>
      <c r="M6" s="8"/>
      <c r="N6" s="8">
        <f>F6*N24</f>
        <v>19.5</v>
      </c>
      <c r="O6" s="8"/>
      <c r="P6" s="8">
        <f>F6*P24</f>
        <v>9</v>
      </c>
      <c r="Q6" s="8"/>
      <c r="R6" s="8">
        <f>F6*R24</f>
        <v>46.5</v>
      </c>
      <c r="S6" s="8"/>
      <c r="T6" s="8">
        <f>F6*T24</f>
        <v>16.5</v>
      </c>
      <c r="U6" s="8"/>
      <c r="V6" s="8">
        <f>F6*V24</f>
        <v>34.5</v>
      </c>
      <c r="W6" s="8"/>
      <c r="X6" s="8">
        <f>F6*X24</f>
        <v>19.5</v>
      </c>
      <c r="Y6" s="8"/>
      <c r="Z6" s="8">
        <f>F6*Z24</f>
        <v>3</v>
      </c>
      <c r="AA6">
        <v>48</v>
      </c>
    </row>
    <row r="7" spans="2:27" ht="19.5" thickBot="1">
      <c r="B7" s="143" t="s">
        <v>83</v>
      </c>
      <c r="C7" s="144"/>
      <c r="D7" s="144"/>
      <c r="E7" s="145"/>
      <c r="F7" s="1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7" ht="18.75">
      <c r="B8" s="150" t="s">
        <v>32</v>
      </c>
      <c r="C8" s="133" t="s">
        <v>33</v>
      </c>
      <c r="D8" s="133" t="s">
        <v>2</v>
      </c>
      <c r="E8" s="85" t="s">
        <v>34</v>
      </c>
      <c r="F8" s="10">
        <v>1</v>
      </c>
      <c r="G8" s="11">
        <v>1</v>
      </c>
      <c r="H8" s="12">
        <f>F8*G8</f>
        <v>1</v>
      </c>
      <c r="I8" s="50">
        <v>0</v>
      </c>
      <c r="J8" s="12">
        <f>F8*I8</f>
        <v>0</v>
      </c>
      <c r="K8" s="11">
        <v>1</v>
      </c>
      <c r="L8" s="12">
        <f>F8*K8</f>
        <v>1</v>
      </c>
      <c r="M8" s="11">
        <v>1</v>
      </c>
      <c r="N8" s="12">
        <f>F8*M8</f>
        <v>1</v>
      </c>
      <c r="O8" s="11">
        <v>1</v>
      </c>
      <c r="P8" s="12">
        <f>O8*F8</f>
        <v>1</v>
      </c>
      <c r="Q8" s="11">
        <v>1</v>
      </c>
      <c r="R8" s="12">
        <f>F8*Q8</f>
        <v>1</v>
      </c>
      <c r="S8" s="11">
        <v>1</v>
      </c>
      <c r="T8" s="12">
        <f>F8*S8</f>
        <v>1</v>
      </c>
      <c r="U8" s="11">
        <v>1</v>
      </c>
      <c r="V8" s="12">
        <f>F8*U8</f>
        <v>1</v>
      </c>
      <c r="W8" s="11">
        <v>1</v>
      </c>
      <c r="X8" s="12">
        <f>F8*W8</f>
        <v>1</v>
      </c>
      <c r="Y8" s="50">
        <v>0</v>
      </c>
      <c r="Z8" s="12">
        <f>F8*Y8</f>
        <v>0</v>
      </c>
    </row>
    <row r="9" spans="2:27" ht="19.5" thickBot="1">
      <c r="B9" s="151"/>
      <c r="C9" s="134"/>
      <c r="D9" s="134"/>
      <c r="E9" s="86" t="s">
        <v>35</v>
      </c>
      <c r="F9" s="13"/>
      <c r="G9" s="14"/>
      <c r="H9" s="15"/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</row>
    <row r="10" spans="2:27" ht="49.5">
      <c r="B10" s="150" t="s">
        <v>36</v>
      </c>
      <c r="C10" s="133" t="s">
        <v>1</v>
      </c>
      <c r="D10" s="133" t="s">
        <v>2</v>
      </c>
      <c r="E10" s="87" t="s">
        <v>3</v>
      </c>
      <c r="F10" s="16">
        <v>1</v>
      </c>
      <c r="G10" s="11">
        <v>1</v>
      </c>
      <c r="H10" s="12">
        <f>F10*G10</f>
        <v>1</v>
      </c>
      <c r="I10" s="50">
        <v>0</v>
      </c>
      <c r="J10" s="12">
        <f>F10*I10</f>
        <v>0</v>
      </c>
      <c r="K10" s="11">
        <v>1</v>
      </c>
      <c r="L10" s="12">
        <f>F10*K10</f>
        <v>1</v>
      </c>
      <c r="M10" s="11">
        <v>1</v>
      </c>
      <c r="N10" s="12">
        <f>F10*M10</f>
        <v>1</v>
      </c>
      <c r="O10" s="11">
        <v>1</v>
      </c>
      <c r="P10" s="12">
        <f>F10*O10</f>
        <v>1</v>
      </c>
      <c r="Q10" s="11">
        <v>1</v>
      </c>
      <c r="R10" s="12">
        <f>F10*Q10</f>
        <v>1</v>
      </c>
      <c r="S10" s="11">
        <v>1</v>
      </c>
      <c r="T10" s="12">
        <f>F10*S10</f>
        <v>1</v>
      </c>
      <c r="U10" s="11">
        <v>1</v>
      </c>
      <c r="V10" s="12">
        <f>F10*U10</f>
        <v>1</v>
      </c>
      <c r="W10" s="11">
        <v>1</v>
      </c>
      <c r="X10" s="12">
        <f>F10*W10</f>
        <v>1</v>
      </c>
      <c r="Y10" s="50">
        <v>0</v>
      </c>
      <c r="Z10" s="12">
        <f>F10*Y10</f>
        <v>0</v>
      </c>
    </row>
    <row r="11" spans="2:27" ht="50.25" thickBot="1">
      <c r="B11" s="151"/>
      <c r="C11" s="134"/>
      <c r="D11" s="134"/>
      <c r="E11" s="87" t="s">
        <v>4</v>
      </c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</row>
    <row r="12" spans="2:27" ht="33">
      <c r="B12" s="150" t="s">
        <v>37</v>
      </c>
      <c r="C12" s="133" t="s">
        <v>84</v>
      </c>
      <c r="D12" s="133" t="s">
        <v>2</v>
      </c>
      <c r="E12" s="85" t="s">
        <v>38</v>
      </c>
      <c r="F12" s="16">
        <v>1</v>
      </c>
      <c r="G12" s="11">
        <v>1</v>
      </c>
      <c r="H12" s="12">
        <f>F12*G12</f>
        <v>1</v>
      </c>
      <c r="I12" s="11">
        <v>1</v>
      </c>
      <c r="J12" s="12">
        <f>F12*I12</f>
        <v>1</v>
      </c>
      <c r="K12" s="11">
        <v>1</v>
      </c>
      <c r="L12" s="12">
        <f>F12*K12</f>
        <v>1</v>
      </c>
      <c r="M12" s="11">
        <v>1</v>
      </c>
      <c r="N12" s="12">
        <f>F12*M12</f>
        <v>1</v>
      </c>
      <c r="O12" s="11">
        <v>1</v>
      </c>
      <c r="P12" s="12">
        <f>F12*O12</f>
        <v>1</v>
      </c>
      <c r="Q12" s="11">
        <v>1</v>
      </c>
      <c r="R12" s="12">
        <f>F12*Q12</f>
        <v>1</v>
      </c>
      <c r="S12" s="11">
        <v>1</v>
      </c>
      <c r="T12" s="12">
        <f>F12*S12</f>
        <v>1</v>
      </c>
      <c r="U12" s="11">
        <v>1</v>
      </c>
      <c r="V12" s="12">
        <f>F12*U12</f>
        <v>1</v>
      </c>
      <c r="W12" s="11">
        <v>1</v>
      </c>
      <c r="X12" s="12">
        <f>F12*W12</f>
        <v>1</v>
      </c>
      <c r="Y12" s="11">
        <v>1</v>
      </c>
      <c r="Z12" s="12">
        <f>F12*Y12</f>
        <v>1</v>
      </c>
    </row>
    <row r="13" spans="2:27" ht="33.75" thickBot="1">
      <c r="B13" s="151"/>
      <c r="C13" s="134"/>
      <c r="D13" s="134"/>
      <c r="E13" s="86" t="s">
        <v>5</v>
      </c>
      <c r="F13" s="13"/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</row>
    <row r="14" spans="2:27" ht="18.75">
      <c r="B14" s="131" t="s">
        <v>39</v>
      </c>
      <c r="C14" s="133" t="s">
        <v>40</v>
      </c>
      <c r="D14" s="133" t="s">
        <v>2</v>
      </c>
      <c r="E14" s="87" t="s">
        <v>41</v>
      </c>
      <c r="F14" s="16">
        <v>2.5</v>
      </c>
      <c r="G14" s="11">
        <v>1</v>
      </c>
      <c r="H14" s="12">
        <f>F14*G14</f>
        <v>2.5</v>
      </c>
      <c r="I14" s="50">
        <v>0</v>
      </c>
      <c r="J14" s="12">
        <f>F14*I14</f>
        <v>0</v>
      </c>
      <c r="K14" s="11">
        <v>1</v>
      </c>
      <c r="L14" s="12">
        <f>F14*K14</f>
        <v>2.5</v>
      </c>
      <c r="M14" s="11">
        <v>1</v>
      </c>
      <c r="N14" s="12">
        <f>F14*M14</f>
        <v>2.5</v>
      </c>
      <c r="O14" s="11">
        <v>0</v>
      </c>
      <c r="P14" s="12">
        <f>O14*F14</f>
        <v>0</v>
      </c>
      <c r="Q14" s="11">
        <v>1</v>
      </c>
      <c r="R14" s="12">
        <f>Q14*F14</f>
        <v>2.5</v>
      </c>
      <c r="S14" s="11">
        <v>1</v>
      </c>
      <c r="T14" s="12">
        <f>S14*F14</f>
        <v>2.5</v>
      </c>
      <c r="U14" s="11">
        <v>1</v>
      </c>
      <c r="V14" s="12">
        <f>F14*U14</f>
        <v>2.5</v>
      </c>
      <c r="W14" s="11">
        <v>1</v>
      </c>
      <c r="X14" s="12">
        <f>F14*W14</f>
        <v>2.5</v>
      </c>
      <c r="Y14" s="50">
        <v>0</v>
      </c>
      <c r="Z14" s="12">
        <f>F14*Y14</f>
        <v>0</v>
      </c>
      <c r="AA14" s="6"/>
    </row>
    <row r="15" spans="2:27" ht="145.5" customHeight="1" thickBot="1">
      <c r="B15" s="132"/>
      <c r="C15" s="134"/>
      <c r="D15" s="134"/>
      <c r="E15" s="86" t="s">
        <v>15</v>
      </c>
      <c r="F15" s="13"/>
      <c r="G15" s="14"/>
      <c r="H15" s="15"/>
      <c r="I15" s="14"/>
      <c r="J15" s="15"/>
      <c r="K15" s="14"/>
      <c r="L15" s="15"/>
      <c r="M15" s="14"/>
      <c r="N15" s="15"/>
      <c r="O15" s="17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</row>
    <row r="16" spans="2:27" ht="18.75">
      <c r="B16" s="131" t="s">
        <v>42</v>
      </c>
      <c r="C16" s="133" t="s">
        <v>85</v>
      </c>
      <c r="D16" s="133" t="s">
        <v>6</v>
      </c>
      <c r="E16" s="87" t="s">
        <v>76</v>
      </c>
      <c r="F16" s="16">
        <v>3</v>
      </c>
      <c r="G16" s="57">
        <v>1</v>
      </c>
      <c r="H16" s="12">
        <f>F16*G16</f>
        <v>3</v>
      </c>
      <c r="I16" s="11">
        <v>0</v>
      </c>
      <c r="J16" s="12">
        <f>F16*I16</f>
        <v>0</v>
      </c>
      <c r="K16" s="11">
        <v>0</v>
      </c>
      <c r="L16" s="12">
        <f>F16*K16</f>
        <v>0</v>
      </c>
      <c r="M16" s="11">
        <v>0</v>
      </c>
      <c r="N16" s="12">
        <f>F16*M16</f>
        <v>0</v>
      </c>
      <c r="O16" s="11">
        <v>0</v>
      </c>
      <c r="P16" s="12">
        <f>F16*O16</f>
        <v>0</v>
      </c>
      <c r="Q16" s="57">
        <v>3</v>
      </c>
      <c r="R16" s="12">
        <f>F16*Q16</f>
        <v>9</v>
      </c>
      <c r="S16" s="11">
        <v>0</v>
      </c>
      <c r="T16" s="12">
        <f>F16*S16</f>
        <v>0</v>
      </c>
      <c r="U16" s="57">
        <v>2</v>
      </c>
      <c r="V16" s="12">
        <f>F16*U16</f>
        <v>6</v>
      </c>
      <c r="W16" s="11">
        <v>0</v>
      </c>
      <c r="X16" s="12">
        <f>F16*W16</f>
        <v>0</v>
      </c>
      <c r="Y16" s="11">
        <v>0</v>
      </c>
      <c r="Z16" s="12">
        <f>F16*Y16</f>
        <v>0</v>
      </c>
    </row>
    <row r="17" spans="2:28" ht="18.75">
      <c r="B17" s="148"/>
      <c r="C17" s="149"/>
      <c r="D17" s="149"/>
      <c r="E17" s="87" t="s">
        <v>77</v>
      </c>
      <c r="F17" s="18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</row>
    <row r="18" spans="2:28" ht="18.75">
      <c r="B18" s="148"/>
      <c r="C18" s="149"/>
      <c r="D18" s="149"/>
      <c r="E18" s="87" t="s">
        <v>78</v>
      </c>
      <c r="F18" s="18"/>
      <c r="G18" s="21"/>
      <c r="H18" s="20"/>
      <c r="I18" s="21"/>
      <c r="J18" s="20"/>
      <c r="K18" s="22"/>
      <c r="L18" s="20"/>
      <c r="M18" s="21"/>
      <c r="N18" s="20"/>
      <c r="O18" s="21"/>
      <c r="P18" s="20"/>
      <c r="Q18" s="19"/>
      <c r="R18" s="20"/>
      <c r="S18" s="21"/>
      <c r="T18" s="20"/>
      <c r="U18" s="21"/>
      <c r="V18" s="20"/>
      <c r="W18" s="21"/>
      <c r="X18" s="20"/>
      <c r="Y18" s="21"/>
      <c r="Z18" s="20"/>
    </row>
    <row r="19" spans="2:28" ht="140.25" customHeight="1" thickBot="1">
      <c r="B19" s="132"/>
      <c r="C19" s="134"/>
      <c r="D19" s="134"/>
      <c r="E19" s="86" t="s">
        <v>79</v>
      </c>
      <c r="F19" s="13"/>
      <c r="G19" s="17">
        <v>0.27</v>
      </c>
      <c r="H19" s="15"/>
      <c r="I19" s="17">
        <v>0.105</v>
      </c>
      <c r="J19" s="15"/>
      <c r="K19" s="28">
        <v>0</v>
      </c>
      <c r="L19" s="15"/>
      <c r="M19" s="28">
        <v>0</v>
      </c>
      <c r="N19" s="15"/>
      <c r="O19" s="17">
        <v>0</v>
      </c>
      <c r="P19" s="15"/>
      <c r="Q19" s="28">
        <v>0.5</v>
      </c>
      <c r="R19" s="15"/>
      <c r="S19" s="28">
        <v>0.03</v>
      </c>
      <c r="T19" s="15"/>
      <c r="U19" s="28">
        <v>0.31</v>
      </c>
      <c r="V19" s="15"/>
      <c r="W19" s="28">
        <v>0</v>
      </c>
      <c r="X19" s="15"/>
      <c r="Y19" s="28">
        <v>0</v>
      </c>
      <c r="Z19" s="15"/>
    </row>
    <row r="20" spans="2:28" ht="18.75">
      <c r="B20" s="150" t="s">
        <v>43</v>
      </c>
      <c r="C20" s="133" t="s">
        <v>86</v>
      </c>
      <c r="D20" s="133" t="s">
        <v>2</v>
      </c>
      <c r="E20" s="87" t="s">
        <v>41</v>
      </c>
      <c r="F20" s="16">
        <v>1</v>
      </c>
      <c r="G20" s="11">
        <v>1</v>
      </c>
      <c r="H20" s="12">
        <f>F20*G20</f>
        <v>1</v>
      </c>
      <c r="I20" s="50">
        <v>0</v>
      </c>
      <c r="J20" s="12">
        <f>F20*I20</f>
        <v>0</v>
      </c>
      <c r="K20" s="11">
        <v>0</v>
      </c>
      <c r="L20" s="12">
        <f>F20*K20</f>
        <v>0</v>
      </c>
      <c r="M20" s="11">
        <v>1</v>
      </c>
      <c r="N20" s="12">
        <f>F20*M20</f>
        <v>1</v>
      </c>
      <c r="O20" s="11">
        <v>0</v>
      </c>
      <c r="P20" s="12">
        <f>F20*O20</f>
        <v>0</v>
      </c>
      <c r="Q20" s="11">
        <v>1</v>
      </c>
      <c r="R20" s="12">
        <f>F20*Q20</f>
        <v>1</v>
      </c>
      <c r="S20" s="11">
        <v>0</v>
      </c>
      <c r="T20" s="12">
        <f>F20*S20</f>
        <v>0</v>
      </c>
      <c r="U20" s="11">
        <v>0</v>
      </c>
      <c r="V20" s="12">
        <f>F20*U20</f>
        <v>0</v>
      </c>
      <c r="W20" s="11">
        <v>1</v>
      </c>
      <c r="X20" s="12">
        <f>F20*W20</f>
        <v>1</v>
      </c>
      <c r="Y20" s="50">
        <v>0</v>
      </c>
      <c r="Z20" s="12">
        <f>F20*Y20</f>
        <v>0</v>
      </c>
    </row>
    <row r="21" spans="2:28" ht="166.5" customHeight="1" thickBot="1">
      <c r="B21" s="151"/>
      <c r="C21" s="134"/>
      <c r="D21" s="134"/>
      <c r="E21" s="86" t="s">
        <v>15</v>
      </c>
      <c r="F21" s="13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</row>
    <row r="22" spans="2:28" ht="18.75">
      <c r="B22" s="150" t="s">
        <v>44</v>
      </c>
      <c r="C22" s="155" t="s">
        <v>13</v>
      </c>
      <c r="D22" s="133" t="s">
        <v>2</v>
      </c>
      <c r="E22" s="87" t="s">
        <v>41</v>
      </c>
      <c r="F22" s="16">
        <v>0.5</v>
      </c>
      <c r="G22" s="11">
        <v>0</v>
      </c>
      <c r="H22" s="12">
        <f>F22*G22</f>
        <v>0</v>
      </c>
      <c r="I22" s="11">
        <v>0</v>
      </c>
      <c r="J22" s="12">
        <f>F22*I22</f>
        <v>0</v>
      </c>
      <c r="K22" s="11">
        <v>0</v>
      </c>
      <c r="L22" s="12">
        <f>F22*K22</f>
        <v>0</v>
      </c>
      <c r="M22" s="11">
        <v>0</v>
      </c>
      <c r="N22" s="12">
        <f>F22*M22</f>
        <v>0</v>
      </c>
      <c r="O22" s="11">
        <v>0</v>
      </c>
      <c r="P22" s="12">
        <f>F22*O22</f>
        <v>0</v>
      </c>
      <c r="Q22" s="11">
        <v>0</v>
      </c>
      <c r="R22" s="12">
        <f>F22*Q22</f>
        <v>0</v>
      </c>
      <c r="S22" s="11">
        <v>0</v>
      </c>
      <c r="T22" s="12">
        <f>F22*S22</f>
        <v>0</v>
      </c>
      <c r="U22" s="11">
        <v>0</v>
      </c>
      <c r="V22" s="12">
        <f>F22*U22</f>
        <v>0</v>
      </c>
      <c r="W22" s="11">
        <v>0</v>
      </c>
      <c r="X22" s="12">
        <f>F22*W22</f>
        <v>0</v>
      </c>
      <c r="Y22" s="11">
        <v>0</v>
      </c>
      <c r="Z22" s="12">
        <f>F22*Y22</f>
        <v>0</v>
      </c>
      <c r="AB22" s="44"/>
    </row>
    <row r="23" spans="2:28" ht="90" customHeight="1" thickBot="1">
      <c r="B23" s="151"/>
      <c r="C23" s="156"/>
      <c r="D23" s="134"/>
      <c r="E23" s="86" t="s">
        <v>15</v>
      </c>
      <c r="F23" s="13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</row>
    <row r="24" spans="2:28" ht="19.5" thickBot="1">
      <c r="B24" s="88"/>
      <c r="C24" s="89" t="s">
        <v>87</v>
      </c>
      <c r="D24" s="90"/>
      <c r="E24" s="90"/>
      <c r="F24" s="23"/>
      <c r="G24" s="24"/>
      <c r="H24" s="25">
        <f>H8+H10+H12+H14+H16+H20+H22</f>
        <v>9.5</v>
      </c>
      <c r="I24" s="25"/>
      <c r="J24" s="25">
        <f t="shared" ref="J24:Z24" si="0">J8+J10+J12+J14+J16+J20+J22</f>
        <v>1</v>
      </c>
      <c r="K24" s="25"/>
      <c r="L24" s="25">
        <f t="shared" si="0"/>
        <v>5.5</v>
      </c>
      <c r="M24" s="25"/>
      <c r="N24" s="25">
        <f t="shared" si="0"/>
        <v>6.5</v>
      </c>
      <c r="O24" s="25"/>
      <c r="P24" s="25">
        <f t="shared" si="0"/>
        <v>3</v>
      </c>
      <c r="Q24" s="25"/>
      <c r="R24" s="25">
        <f t="shared" si="0"/>
        <v>15.5</v>
      </c>
      <c r="S24" s="25"/>
      <c r="T24" s="25">
        <f t="shared" si="0"/>
        <v>5.5</v>
      </c>
      <c r="U24" s="25"/>
      <c r="V24" s="25">
        <f t="shared" si="0"/>
        <v>11.5</v>
      </c>
      <c r="W24" s="25"/>
      <c r="X24" s="25">
        <f t="shared" si="0"/>
        <v>6.5</v>
      </c>
      <c r="Y24" s="25"/>
      <c r="Z24" s="25">
        <f t="shared" si="0"/>
        <v>1</v>
      </c>
      <c r="AA24">
        <v>16</v>
      </c>
    </row>
    <row r="25" spans="2:28" ht="19.5" thickBot="1">
      <c r="B25" s="91"/>
      <c r="C25" s="92" t="s">
        <v>45</v>
      </c>
      <c r="D25" s="93"/>
      <c r="E25" s="93"/>
      <c r="F25" s="26">
        <v>4.5</v>
      </c>
      <c r="G25" s="27"/>
      <c r="H25" s="27">
        <f>F25*H56</f>
        <v>108</v>
      </c>
      <c r="I25" s="27"/>
      <c r="J25" s="27">
        <f>F25*J56</f>
        <v>81</v>
      </c>
      <c r="K25" s="27"/>
      <c r="L25" s="27">
        <f>F25*L56</f>
        <v>117</v>
      </c>
      <c r="M25" s="27"/>
      <c r="N25" s="27">
        <f>F25*N56</f>
        <v>51.75</v>
      </c>
      <c r="O25" s="27"/>
      <c r="P25" s="27">
        <f>F25*P56</f>
        <v>85.5</v>
      </c>
      <c r="Q25" s="27"/>
      <c r="R25" s="27">
        <f>F25*R56</f>
        <v>123.75</v>
      </c>
      <c r="S25" s="27"/>
      <c r="T25" s="27">
        <f>F25*T56</f>
        <v>69.75</v>
      </c>
      <c r="U25" s="27"/>
      <c r="V25" s="27">
        <f>F25*V56</f>
        <v>36</v>
      </c>
      <c r="W25" s="27"/>
      <c r="X25" s="27">
        <f>F25*X56</f>
        <v>101.25</v>
      </c>
      <c r="Y25" s="27"/>
      <c r="Z25" s="27">
        <f>F25*Z56</f>
        <v>60.75</v>
      </c>
      <c r="AA25">
        <v>144</v>
      </c>
    </row>
    <row r="26" spans="2:28" ht="49.5">
      <c r="B26" s="150" t="s">
        <v>46</v>
      </c>
      <c r="C26" s="133" t="s">
        <v>88</v>
      </c>
      <c r="D26" s="133" t="s">
        <v>2</v>
      </c>
      <c r="E26" s="85" t="s">
        <v>7</v>
      </c>
      <c r="F26" s="10">
        <v>1</v>
      </c>
      <c r="G26" s="11">
        <v>2</v>
      </c>
      <c r="H26" s="12">
        <f>F26*G26</f>
        <v>2</v>
      </c>
      <c r="I26" s="11">
        <v>0</v>
      </c>
      <c r="J26" s="12">
        <f>F26*I26</f>
        <v>0</v>
      </c>
      <c r="K26" s="11">
        <v>2</v>
      </c>
      <c r="L26" s="12">
        <f>F26*K26</f>
        <v>2</v>
      </c>
      <c r="M26" s="11">
        <v>2</v>
      </c>
      <c r="N26" s="12">
        <f>F26*M26</f>
        <v>2</v>
      </c>
      <c r="O26" s="11">
        <v>2</v>
      </c>
      <c r="P26" s="12">
        <f>F26*O26</f>
        <v>2</v>
      </c>
      <c r="Q26" s="11">
        <v>2</v>
      </c>
      <c r="R26" s="12">
        <f>F26*Q26</f>
        <v>2</v>
      </c>
      <c r="S26" s="11">
        <v>0</v>
      </c>
      <c r="T26" s="12">
        <f>F26*S26</f>
        <v>0</v>
      </c>
      <c r="U26" s="11">
        <v>0</v>
      </c>
      <c r="V26" s="12">
        <f>F26*U26</f>
        <v>0</v>
      </c>
      <c r="W26" s="11">
        <v>2</v>
      </c>
      <c r="X26" s="12">
        <f>F26*W26</f>
        <v>2</v>
      </c>
      <c r="Y26" s="11">
        <v>0</v>
      </c>
      <c r="Z26" s="12">
        <f>F26*Y26</f>
        <v>0</v>
      </c>
    </row>
    <row r="27" spans="2:28" ht="49.5">
      <c r="B27" s="152"/>
      <c r="C27" s="149"/>
      <c r="D27" s="149"/>
      <c r="E27" s="87" t="s">
        <v>8</v>
      </c>
      <c r="F27" s="18"/>
      <c r="G27" s="19"/>
      <c r="H27" s="20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/>
      <c r="U27" s="19"/>
      <c r="V27" s="20"/>
      <c r="W27" s="19"/>
      <c r="X27" s="20"/>
      <c r="Y27" s="19"/>
      <c r="Z27" s="20"/>
    </row>
    <row r="28" spans="2:28" ht="50.25" thickBot="1">
      <c r="B28" s="151"/>
      <c r="C28" s="134"/>
      <c r="D28" s="134"/>
      <c r="E28" s="86" t="s">
        <v>9</v>
      </c>
      <c r="F28" s="13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</row>
    <row r="29" spans="2:28" ht="18.75">
      <c r="B29" s="150" t="s">
        <v>47</v>
      </c>
      <c r="C29" s="133" t="s">
        <v>89</v>
      </c>
      <c r="D29" s="133" t="s">
        <v>2</v>
      </c>
      <c r="E29" s="87" t="s">
        <v>90</v>
      </c>
      <c r="F29" s="16">
        <v>2</v>
      </c>
      <c r="G29" s="57">
        <v>5</v>
      </c>
      <c r="H29" s="12">
        <f>F29*G29</f>
        <v>10</v>
      </c>
      <c r="I29" s="11">
        <v>3</v>
      </c>
      <c r="J29" s="12">
        <f>F29*I29</f>
        <v>6</v>
      </c>
      <c r="K29" s="57">
        <v>5</v>
      </c>
      <c r="L29" s="12">
        <f>F29*K29</f>
        <v>10</v>
      </c>
      <c r="M29" s="61">
        <v>0</v>
      </c>
      <c r="N29" s="12">
        <f>F29*M29</f>
        <v>0</v>
      </c>
      <c r="O29" s="11">
        <v>3</v>
      </c>
      <c r="P29" s="12">
        <f>F29*O29</f>
        <v>6</v>
      </c>
      <c r="Q29" s="57">
        <v>5</v>
      </c>
      <c r="R29" s="12">
        <f>F29*Q29</f>
        <v>10</v>
      </c>
      <c r="S29" s="11">
        <v>4</v>
      </c>
      <c r="T29" s="12">
        <f>F29*S29</f>
        <v>8</v>
      </c>
      <c r="U29" s="61">
        <v>0</v>
      </c>
      <c r="V29" s="12">
        <f>F29*U29</f>
        <v>0</v>
      </c>
      <c r="W29" s="57">
        <v>5</v>
      </c>
      <c r="X29" s="12">
        <f>F29*W29</f>
        <v>10</v>
      </c>
      <c r="Y29" s="61">
        <v>0</v>
      </c>
      <c r="Z29" s="12">
        <f>F29*Y29</f>
        <v>0</v>
      </c>
    </row>
    <row r="30" spans="2:28" ht="66">
      <c r="B30" s="152"/>
      <c r="C30" s="149"/>
      <c r="D30" s="149"/>
      <c r="E30" s="87" t="s">
        <v>91</v>
      </c>
      <c r="F30" s="18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</row>
    <row r="31" spans="2:28" ht="66">
      <c r="B31" s="152"/>
      <c r="C31" s="149"/>
      <c r="D31" s="149"/>
      <c r="E31" s="87" t="s">
        <v>92</v>
      </c>
      <c r="F31" s="18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</row>
    <row r="32" spans="2:28" ht="66">
      <c r="B32" s="152"/>
      <c r="C32" s="149"/>
      <c r="D32" s="149"/>
      <c r="E32" s="87" t="s">
        <v>93</v>
      </c>
      <c r="F32" s="18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</row>
    <row r="33" spans="2:26" ht="66">
      <c r="B33" s="152"/>
      <c r="C33" s="149"/>
      <c r="D33" s="149"/>
      <c r="E33" s="87" t="s">
        <v>94</v>
      </c>
      <c r="F33" s="18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</row>
    <row r="34" spans="2:26" ht="66.75" thickBot="1">
      <c r="B34" s="151"/>
      <c r="C34" s="134"/>
      <c r="D34" s="134"/>
      <c r="E34" s="86" t="s">
        <v>69</v>
      </c>
      <c r="F34" s="13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</row>
    <row r="35" spans="2:26" ht="18.75">
      <c r="B35" s="150" t="s">
        <v>48</v>
      </c>
      <c r="C35" s="133" t="s">
        <v>95</v>
      </c>
      <c r="D35" s="153"/>
      <c r="E35" s="87" t="s">
        <v>96</v>
      </c>
      <c r="F35" s="124">
        <v>1.5</v>
      </c>
      <c r="G35" s="57">
        <v>3</v>
      </c>
      <c r="H35" s="12">
        <f>F35*G35</f>
        <v>4.5</v>
      </c>
      <c r="I35" s="11">
        <v>1</v>
      </c>
      <c r="J35" s="12">
        <f>F35*I35</f>
        <v>1.5</v>
      </c>
      <c r="K35" s="57">
        <v>3</v>
      </c>
      <c r="L35" s="12">
        <f>F35*K35</f>
        <v>4.5</v>
      </c>
      <c r="M35" s="11">
        <v>1</v>
      </c>
      <c r="N35" s="12">
        <f>F35*M35</f>
        <v>1.5</v>
      </c>
      <c r="O35" s="11">
        <v>1</v>
      </c>
      <c r="P35" s="12">
        <f>F35*O35</f>
        <v>1.5</v>
      </c>
      <c r="Q35" s="57">
        <v>3</v>
      </c>
      <c r="R35" s="12">
        <f>F35*Q35</f>
        <v>4.5</v>
      </c>
      <c r="S35" s="11">
        <v>1</v>
      </c>
      <c r="T35" s="12">
        <f>F35*S35</f>
        <v>1.5</v>
      </c>
      <c r="U35" s="11">
        <v>1</v>
      </c>
      <c r="V35" s="12">
        <f>F35*U35</f>
        <v>1.5</v>
      </c>
      <c r="W35" s="57">
        <v>3</v>
      </c>
      <c r="X35" s="12">
        <f>F35*W35</f>
        <v>4.5</v>
      </c>
      <c r="Y35" s="11">
        <v>1</v>
      </c>
      <c r="Z35" s="12">
        <f>F35*Y35</f>
        <v>1.5</v>
      </c>
    </row>
    <row r="36" spans="2:26" ht="37.5" customHeight="1" thickBot="1">
      <c r="B36" s="151"/>
      <c r="C36" s="134"/>
      <c r="D36" s="154"/>
      <c r="E36" s="86" t="s">
        <v>97</v>
      </c>
      <c r="F36" s="125"/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</row>
    <row r="37" spans="2:26" ht="18.75">
      <c r="B37" s="150" t="s">
        <v>49</v>
      </c>
      <c r="C37" s="133" t="s">
        <v>10</v>
      </c>
      <c r="D37" s="133" t="s">
        <v>2</v>
      </c>
      <c r="E37" s="87" t="s">
        <v>11</v>
      </c>
      <c r="F37" s="16">
        <v>0.5</v>
      </c>
      <c r="G37" s="11">
        <v>3</v>
      </c>
      <c r="H37" s="12">
        <f>F37*G37</f>
        <v>1.5</v>
      </c>
      <c r="I37" s="11">
        <v>3</v>
      </c>
      <c r="J37" s="12">
        <f>F37*I37</f>
        <v>1.5</v>
      </c>
      <c r="K37" s="11">
        <v>3</v>
      </c>
      <c r="L37" s="12">
        <f>F37*K37</f>
        <v>1.5</v>
      </c>
      <c r="M37" s="61">
        <v>0</v>
      </c>
      <c r="N37" s="12">
        <f>F37*M37</f>
        <v>0</v>
      </c>
      <c r="O37" s="11">
        <v>3</v>
      </c>
      <c r="P37" s="12">
        <f>F37*O37</f>
        <v>1.5</v>
      </c>
      <c r="Q37" s="11">
        <v>3</v>
      </c>
      <c r="R37" s="12">
        <f>F37*Q37</f>
        <v>1.5</v>
      </c>
      <c r="S37" s="11">
        <v>3</v>
      </c>
      <c r="T37" s="12">
        <f>F37*S37</f>
        <v>1.5</v>
      </c>
      <c r="U37" s="11">
        <v>3</v>
      </c>
      <c r="V37" s="12">
        <f>F37*U37</f>
        <v>1.5</v>
      </c>
      <c r="W37" s="61">
        <v>0</v>
      </c>
      <c r="X37" s="12">
        <f>F37*W37</f>
        <v>0</v>
      </c>
      <c r="Y37" s="11">
        <v>3</v>
      </c>
      <c r="Z37" s="12">
        <f>F37*Y37</f>
        <v>1.5</v>
      </c>
    </row>
    <row r="38" spans="2:26" ht="186" customHeight="1" thickBot="1">
      <c r="B38" s="151"/>
      <c r="C38" s="134"/>
      <c r="D38" s="134"/>
      <c r="E38" s="86" t="s">
        <v>12</v>
      </c>
      <c r="F38" s="13"/>
      <c r="G38" s="14"/>
      <c r="H38" s="15"/>
      <c r="I38" s="14"/>
      <c r="J38" s="15"/>
      <c r="K38" s="14"/>
      <c r="L38" s="15"/>
      <c r="M38" s="14"/>
      <c r="N38" s="15"/>
      <c r="O38" s="17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</row>
    <row r="39" spans="2:26" ht="18.75">
      <c r="B39" s="131" t="s">
        <v>51</v>
      </c>
      <c r="C39" s="133" t="s">
        <v>50</v>
      </c>
      <c r="D39" s="133" t="s">
        <v>6</v>
      </c>
      <c r="E39" s="87" t="s">
        <v>98</v>
      </c>
      <c r="F39" s="16">
        <v>1.5</v>
      </c>
      <c r="G39" s="11">
        <v>1</v>
      </c>
      <c r="H39" s="12">
        <f>F39*G39</f>
        <v>1.5</v>
      </c>
      <c r="I39" s="57">
        <v>3</v>
      </c>
      <c r="J39" s="12">
        <f>F39*I39</f>
        <v>4.5</v>
      </c>
      <c r="K39" s="61">
        <v>0</v>
      </c>
      <c r="L39" s="12">
        <f>F39*K39</f>
        <v>0</v>
      </c>
      <c r="M39" s="61">
        <v>0</v>
      </c>
      <c r="N39" s="12">
        <f>F39*M39</f>
        <v>0</v>
      </c>
      <c r="O39" s="61">
        <v>0</v>
      </c>
      <c r="P39" s="12">
        <f>F39*O39</f>
        <v>0</v>
      </c>
      <c r="Q39" s="11">
        <v>1</v>
      </c>
      <c r="R39" s="12">
        <f>F39*Q39</f>
        <v>1.5</v>
      </c>
      <c r="S39" s="61">
        <v>0</v>
      </c>
      <c r="T39" s="12">
        <f>F39*S39</f>
        <v>0</v>
      </c>
      <c r="U39" s="11">
        <v>1</v>
      </c>
      <c r="V39" s="12">
        <f>F39*U39</f>
        <v>1.5</v>
      </c>
      <c r="W39" s="11">
        <v>1</v>
      </c>
      <c r="X39" s="12">
        <f>F39*W39</f>
        <v>1.5</v>
      </c>
      <c r="Y39" s="11">
        <v>1</v>
      </c>
      <c r="Z39" s="12">
        <f>F39*Y39</f>
        <v>1.5</v>
      </c>
    </row>
    <row r="40" spans="2:26" ht="18.75">
      <c r="B40" s="148"/>
      <c r="C40" s="149"/>
      <c r="D40" s="149"/>
      <c r="E40" s="87" t="s">
        <v>99</v>
      </c>
      <c r="F40" s="18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/>
      <c r="Y40" s="21"/>
      <c r="Z40" s="20"/>
    </row>
    <row r="41" spans="2:26" ht="18.75">
      <c r="B41" s="148"/>
      <c r="C41" s="149"/>
      <c r="D41" s="149"/>
      <c r="E41" s="87" t="s">
        <v>100</v>
      </c>
      <c r="F41" s="18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R41" s="20"/>
      <c r="S41" s="19"/>
      <c r="T41" s="20"/>
      <c r="U41" s="19"/>
      <c r="V41" s="20"/>
      <c r="W41" s="19"/>
      <c r="X41" s="20"/>
      <c r="Y41" s="19"/>
      <c r="Z41" s="20"/>
    </row>
    <row r="42" spans="2:26" ht="19.5" thickBot="1">
      <c r="B42" s="132"/>
      <c r="C42" s="134"/>
      <c r="D42" s="134"/>
      <c r="E42" s="86" t="s">
        <v>80</v>
      </c>
      <c r="F42" s="13"/>
      <c r="G42" s="14"/>
      <c r="H42" s="15"/>
      <c r="I42" s="14"/>
      <c r="J42" s="15"/>
      <c r="K42" s="14"/>
      <c r="L42" s="15"/>
      <c r="M42" s="14"/>
      <c r="N42" s="15"/>
      <c r="O42" s="28"/>
      <c r="P42" s="15"/>
      <c r="Q42" s="14"/>
      <c r="R42" s="15"/>
      <c r="S42" s="17"/>
      <c r="T42" s="15"/>
      <c r="U42" s="14"/>
      <c r="V42" s="15"/>
      <c r="W42" s="14"/>
      <c r="X42" s="15"/>
      <c r="Y42" s="14"/>
      <c r="Z42" s="15"/>
    </row>
    <row r="43" spans="2:26" ht="18.75">
      <c r="B43" s="131" t="s">
        <v>53</v>
      </c>
      <c r="C43" s="133" t="s">
        <v>52</v>
      </c>
      <c r="D43" s="133" t="s">
        <v>6</v>
      </c>
      <c r="E43" s="87" t="s">
        <v>101</v>
      </c>
      <c r="F43" s="16">
        <v>1.5</v>
      </c>
      <c r="G43" s="61">
        <v>0</v>
      </c>
      <c r="H43" s="12">
        <f>F43*G43</f>
        <v>0</v>
      </c>
      <c r="I43" s="61">
        <v>0</v>
      </c>
      <c r="J43" s="12">
        <f>F43*I43</f>
        <v>0</v>
      </c>
      <c r="K43" s="57">
        <v>3</v>
      </c>
      <c r="L43" s="12">
        <f>F43*K43</f>
        <v>4.5</v>
      </c>
      <c r="M43" s="57">
        <v>3</v>
      </c>
      <c r="N43" s="12">
        <f>F43*M43</f>
        <v>4.5</v>
      </c>
      <c r="O43" s="57">
        <v>3</v>
      </c>
      <c r="P43" s="12">
        <f>F43*O43</f>
        <v>4.5</v>
      </c>
      <c r="Q43" s="57">
        <v>3</v>
      </c>
      <c r="R43" s="12">
        <f>F43*Q43</f>
        <v>4.5</v>
      </c>
      <c r="S43" s="61">
        <v>0</v>
      </c>
      <c r="T43" s="12">
        <f>F43*S43</f>
        <v>0</v>
      </c>
      <c r="U43" s="61">
        <v>0</v>
      </c>
      <c r="V43" s="12">
        <f>F43*U43</f>
        <v>0</v>
      </c>
      <c r="W43" s="61">
        <v>0</v>
      </c>
      <c r="X43" s="12">
        <f>F43*W43</f>
        <v>0</v>
      </c>
      <c r="Y43" s="57">
        <v>3</v>
      </c>
      <c r="Z43" s="12">
        <f>F43*Y43</f>
        <v>4.5</v>
      </c>
    </row>
    <row r="44" spans="2:26" ht="18.75">
      <c r="B44" s="148"/>
      <c r="C44" s="149"/>
      <c r="D44" s="149"/>
      <c r="E44" s="87" t="s">
        <v>102</v>
      </c>
      <c r="F44" s="18"/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R44" s="20"/>
      <c r="S44" s="19"/>
      <c r="T44" s="20"/>
      <c r="U44" s="19"/>
      <c r="V44" s="20"/>
      <c r="W44" s="19"/>
      <c r="X44" s="20"/>
      <c r="Y44" s="19"/>
      <c r="Z44" s="20"/>
    </row>
    <row r="45" spans="2:26" ht="18.75">
      <c r="B45" s="148"/>
      <c r="C45" s="149"/>
      <c r="D45" s="149"/>
      <c r="E45" s="87" t="s">
        <v>120</v>
      </c>
      <c r="F45" s="18"/>
      <c r="G45" s="19"/>
      <c r="H45" s="20"/>
      <c r="I45" s="19"/>
      <c r="J45" s="20"/>
      <c r="K45" s="19"/>
      <c r="L45" s="20"/>
      <c r="M45" s="19"/>
      <c r="N45" s="20"/>
      <c r="O45" s="19"/>
      <c r="P45" s="20"/>
      <c r="Q45" s="19"/>
      <c r="R45" s="20"/>
      <c r="S45" s="19"/>
      <c r="T45" s="20"/>
      <c r="U45" s="19"/>
      <c r="V45" s="20"/>
      <c r="W45" s="19"/>
      <c r="X45" s="20"/>
      <c r="Y45" s="19"/>
      <c r="Z45" s="20"/>
    </row>
    <row r="46" spans="2:26" ht="36" customHeight="1" thickBot="1">
      <c r="B46" s="132"/>
      <c r="C46" s="134"/>
      <c r="D46" s="134"/>
      <c r="E46" s="86" t="s">
        <v>80</v>
      </c>
      <c r="F46" s="13"/>
      <c r="G46" s="17"/>
      <c r="H46" s="15"/>
      <c r="I46" s="17"/>
      <c r="J46" s="15"/>
      <c r="K46" s="28"/>
      <c r="L46" s="15"/>
      <c r="M46" s="17"/>
      <c r="N46" s="15"/>
      <c r="O46" s="17"/>
      <c r="P46" s="15"/>
      <c r="Q46" s="17"/>
      <c r="R46" s="15"/>
      <c r="S46" s="17"/>
      <c r="T46" s="15"/>
      <c r="U46" s="17"/>
      <c r="V46" s="15"/>
      <c r="W46" s="28"/>
      <c r="X46" s="15"/>
      <c r="Y46" s="17"/>
      <c r="Z46" s="15"/>
    </row>
    <row r="47" spans="2:26" ht="33">
      <c r="B47" s="131" t="s">
        <v>57</v>
      </c>
      <c r="C47" s="133" t="s">
        <v>103</v>
      </c>
      <c r="D47" s="133" t="s">
        <v>6</v>
      </c>
      <c r="E47" s="87" t="s">
        <v>54</v>
      </c>
      <c r="F47" s="16">
        <v>1</v>
      </c>
      <c r="G47" s="57">
        <v>3</v>
      </c>
      <c r="H47" s="12">
        <f>F47*G47</f>
        <v>3</v>
      </c>
      <c r="I47" s="57">
        <v>3</v>
      </c>
      <c r="J47" s="12">
        <f>F47*I47</f>
        <v>3</v>
      </c>
      <c r="K47" s="11">
        <v>2</v>
      </c>
      <c r="L47" s="12">
        <f>F47*K47</f>
        <v>2</v>
      </c>
      <c r="M47" s="11">
        <v>2</v>
      </c>
      <c r="N47" s="12">
        <f>F47*M47</f>
        <v>2</v>
      </c>
      <c r="O47" s="11">
        <v>2</v>
      </c>
      <c r="P47" s="12">
        <f>F47*O47</f>
        <v>2</v>
      </c>
      <c r="Q47" s="11">
        <v>2</v>
      </c>
      <c r="R47" s="12">
        <f>F47*Q47</f>
        <v>2</v>
      </c>
      <c r="S47" s="57">
        <v>3</v>
      </c>
      <c r="T47" s="12">
        <f>F47*S47</f>
        <v>3</v>
      </c>
      <c r="U47" s="11">
        <v>2</v>
      </c>
      <c r="V47" s="12">
        <f>F47*U47</f>
        <v>2</v>
      </c>
      <c r="W47" s="57">
        <v>3</v>
      </c>
      <c r="X47" s="12">
        <f>F47*W47</f>
        <v>3</v>
      </c>
      <c r="Y47" s="57">
        <v>3</v>
      </c>
      <c r="Z47" s="12">
        <f>F47*Y47</f>
        <v>3</v>
      </c>
    </row>
    <row r="48" spans="2:26" ht="18.75">
      <c r="B48" s="148"/>
      <c r="C48" s="149"/>
      <c r="D48" s="149"/>
      <c r="E48" s="87" t="s">
        <v>55</v>
      </c>
      <c r="F48" s="18"/>
      <c r="G48" s="19"/>
      <c r="H48" s="20"/>
      <c r="I48" s="19"/>
      <c r="J48" s="20"/>
      <c r="K48" s="21"/>
      <c r="L48" s="20"/>
      <c r="M48" s="21"/>
      <c r="N48" s="20"/>
      <c r="O48" s="19"/>
      <c r="P48" s="20"/>
      <c r="Q48" s="21"/>
      <c r="R48" s="20"/>
      <c r="S48" s="19"/>
      <c r="T48" s="20"/>
      <c r="U48" s="19"/>
      <c r="V48" s="20"/>
      <c r="W48" s="21"/>
      <c r="X48" s="20"/>
      <c r="Y48" s="19"/>
      <c r="Z48" s="20"/>
    </row>
    <row r="49" spans="2:31" ht="33">
      <c r="B49" s="148"/>
      <c r="C49" s="149"/>
      <c r="D49" s="149"/>
      <c r="E49" s="87" t="s">
        <v>73</v>
      </c>
      <c r="F49" s="18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  <c r="R49" s="20"/>
      <c r="S49" s="19"/>
      <c r="T49" s="20"/>
      <c r="U49" s="19"/>
      <c r="V49" s="20"/>
      <c r="W49" s="19"/>
      <c r="X49" s="20"/>
      <c r="Y49" s="19"/>
      <c r="Z49" s="20"/>
    </row>
    <row r="50" spans="2:31" ht="19.5" thickBot="1">
      <c r="B50" s="132"/>
      <c r="C50" s="134"/>
      <c r="D50" s="134"/>
      <c r="E50" s="87" t="s">
        <v>56</v>
      </c>
      <c r="F50" s="13"/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15"/>
    </row>
    <row r="51" spans="2:31" ht="18.75">
      <c r="B51" s="131" t="s">
        <v>59</v>
      </c>
      <c r="C51" s="133" t="s">
        <v>58</v>
      </c>
      <c r="D51" s="133" t="s">
        <v>6</v>
      </c>
      <c r="E51" s="85" t="s">
        <v>74</v>
      </c>
      <c r="F51" s="16">
        <v>0.5</v>
      </c>
      <c r="G51" s="11">
        <v>2</v>
      </c>
      <c r="H51" s="12">
        <f>F51*G51</f>
        <v>1</v>
      </c>
      <c r="I51" s="11">
        <v>2</v>
      </c>
      <c r="J51" s="12">
        <f>F51*I51</f>
        <v>1</v>
      </c>
      <c r="K51" s="11">
        <v>2</v>
      </c>
      <c r="L51" s="12">
        <f>F51*K51</f>
        <v>1</v>
      </c>
      <c r="M51" s="11">
        <v>2</v>
      </c>
      <c r="N51" s="12">
        <f>F51*M51</f>
        <v>1</v>
      </c>
      <c r="O51" s="11">
        <v>2</v>
      </c>
      <c r="P51" s="12">
        <f>F51*O51</f>
        <v>1</v>
      </c>
      <c r="Q51" s="11">
        <v>2</v>
      </c>
      <c r="R51" s="12">
        <f>F51*Q51</f>
        <v>1</v>
      </c>
      <c r="S51" s="11">
        <v>2</v>
      </c>
      <c r="T51" s="12">
        <f>F51*S51</f>
        <v>1</v>
      </c>
      <c r="U51" s="11">
        <v>2</v>
      </c>
      <c r="V51" s="12">
        <f>F51*U51</f>
        <v>1</v>
      </c>
      <c r="W51" s="11">
        <v>2</v>
      </c>
      <c r="X51" s="12">
        <f>F51*W51</f>
        <v>1</v>
      </c>
      <c r="Y51" s="11">
        <v>2</v>
      </c>
      <c r="Z51" s="12">
        <f>F51*Y51</f>
        <v>1</v>
      </c>
    </row>
    <row r="52" spans="2:31" ht="18.75">
      <c r="B52" s="148"/>
      <c r="C52" s="149"/>
      <c r="D52" s="149"/>
      <c r="E52" s="87" t="s">
        <v>75</v>
      </c>
      <c r="F52" s="18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  <c r="R52" s="20"/>
      <c r="S52" s="19"/>
      <c r="T52" s="20"/>
      <c r="U52" s="19"/>
      <c r="V52" s="20"/>
      <c r="W52" s="19"/>
      <c r="X52" s="20"/>
      <c r="Y52" s="19"/>
      <c r="Z52" s="20"/>
    </row>
    <row r="53" spans="2:31" ht="67.5" customHeight="1" thickBot="1">
      <c r="B53" s="132"/>
      <c r="C53" s="134"/>
      <c r="D53" s="134"/>
      <c r="E53" s="86" t="s">
        <v>72</v>
      </c>
      <c r="F53" s="13"/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5"/>
      <c r="S53" s="14"/>
      <c r="T53" s="15"/>
      <c r="U53" s="14"/>
      <c r="V53" s="15"/>
      <c r="W53" s="14"/>
      <c r="X53" s="15"/>
      <c r="Y53" s="14"/>
      <c r="Z53" s="15"/>
    </row>
    <row r="54" spans="2:31" ht="88.5" customHeight="1">
      <c r="B54" s="131" t="s">
        <v>104</v>
      </c>
      <c r="C54" s="133" t="s">
        <v>60</v>
      </c>
      <c r="D54" s="133" t="s">
        <v>70</v>
      </c>
      <c r="E54" s="87" t="s">
        <v>105</v>
      </c>
      <c r="F54" s="16">
        <v>0.5</v>
      </c>
      <c r="G54" s="11">
        <v>1</v>
      </c>
      <c r="H54" s="12">
        <f>F54*G54</f>
        <v>0.5</v>
      </c>
      <c r="I54" s="11">
        <v>1</v>
      </c>
      <c r="J54" s="12">
        <f>F54*I54</f>
        <v>0.5</v>
      </c>
      <c r="K54" s="11">
        <v>1</v>
      </c>
      <c r="L54" s="12">
        <f>F54*K54</f>
        <v>0.5</v>
      </c>
      <c r="M54" s="11">
        <v>1</v>
      </c>
      <c r="N54" s="12">
        <f>F54*M54</f>
        <v>0.5</v>
      </c>
      <c r="O54" s="11">
        <v>1</v>
      </c>
      <c r="P54" s="12">
        <f>F54*O54</f>
        <v>0.5</v>
      </c>
      <c r="Q54" s="11">
        <v>1</v>
      </c>
      <c r="R54" s="12">
        <f>F54*Q54</f>
        <v>0.5</v>
      </c>
      <c r="S54" s="11">
        <v>1</v>
      </c>
      <c r="T54" s="12">
        <f>F54*S54</f>
        <v>0.5</v>
      </c>
      <c r="U54" s="11">
        <v>1</v>
      </c>
      <c r="V54" s="12">
        <f>F54*U54</f>
        <v>0.5</v>
      </c>
      <c r="W54" s="11">
        <v>1</v>
      </c>
      <c r="X54" s="12">
        <f>F54*W54</f>
        <v>0.5</v>
      </c>
      <c r="Y54" s="11">
        <v>1</v>
      </c>
      <c r="Z54" s="12">
        <f>F54*Y54</f>
        <v>0.5</v>
      </c>
    </row>
    <row r="55" spans="2:31" ht="19.5" thickBot="1">
      <c r="B55" s="132"/>
      <c r="C55" s="134"/>
      <c r="D55" s="134"/>
      <c r="E55" s="86" t="s">
        <v>71</v>
      </c>
      <c r="F55" s="13"/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15"/>
    </row>
    <row r="56" spans="2:31" ht="19.5" thickBot="1">
      <c r="B56" s="88"/>
      <c r="C56" s="89" t="s">
        <v>106</v>
      </c>
      <c r="D56" s="90"/>
      <c r="E56" s="90"/>
      <c r="F56" s="23"/>
      <c r="G56" s="24"/>
      <c r="H56" s="25">
        <f>H26+H29+H35+H37+H39+H43+H47+H51+H54</f>
        <v>24</v>
      </c>
      <c r="I56" s="25"/>
      <c r="J56" s="25">
        <f t="shared" ref="J56:Z56" si="1">J26+J29+J35+J37+J39+J43+J47+J51+J54</f>
        <v>18</v>
      </c>
      <c r="K56" s="25"/>
      <c r="L56" s="25">
        <f t="shared" si="1"/>
        <v>26</v>
      </c>
      <c r="M56" s="25"/>
      <c r="N56" s="25">
        <f t="shared" si="1"/>
        <v>11.5</v>
      </c>
      <c r="O56" s="25"/>
      <c r="P56" s="25">
        <f t="shared" si="1"/>
        <v>19</v>
      </c>
      <c r="Q56" s="25"/>
      <c r="R56" s="25">
        <f t="shared" si="1"/>
        <v>27.5</v>
      </c>
      <c r="S56" s="25"/>
      <c r="T56" s="25">
        <f t="shared" si="1"/>
        <v>15.5</v>
      </c>
      <c r="U56" s="25"/>
      <c r="V56" s="25">
        <f t="shared" si="1"/>
        <v>8</v>
      </c>
      <c r="W56" s="25"/>
      <c r="X56" s="25">
        <f t="shared" si="1"/>
        <v>22.5</v>
      </c>
      <c r="Y56" s="25"/>
      <c r="Z56" s="25">
        <f t="shared" si="1"/>
        <v>13.5</v>
      </c>
      <c r="AA56">
        <v>32</v>
      </c>
    </row>
    <row r="57" spans="2:31" ht="18.75">
      <c r="B57" s="140"/>
      <c r="C57" s="141"/>
      <c r="D57" s="141"/>
      <c r="E57" s="142"/>
      <c r="F57" s="122">
        <v>2.5</v>
      </c>
      <c r="G57" s="29"/>
      <c r="H57" s="29">
        <f>F57*H69</f>
        <v>30</v>
      </c>
      <c r="I57" s="29"/>
      <c r="J57" s="29">
        <f>F57*J69</f>
        <v>0</v>
      </c>
      <c r="K57" s="29"/>
      <c r="L57" s="29">
        <f>F57*L69</f>
        <v>17.5</v>
      </c>
      <c r="M57" s="29"/>
      <c r="N57" s="29">
        <f>F57*N69</f>
        <v>30</v>
      </c>
      <c r="O57" s="29"/>
      <c r="P57" s="29">
        <f>F57*P69</f>
        <v>13.75</v>
      </c>
      <c r="Q57" s="29"/>
      <c r="R57" s="29">
        <f>F57*R69</f>
        <v>26.25</v>
      </c>
      <c r="S57" s="29"/>
      <c r="T57" s="29">
        <f>F57*T69</f>
        <v>16.25</v>
      </c>
      <c r="U57" s="29"/>
      <c r="V57" s="29">
        <f>F57*V69</f>
        <v>26.25</v>
      </c>
      <c r="W57" s="29"/>
      <c r="X57" s="29">
        <f>F57*X69</f>
        <v>8.75</v>
      </c>
      <c r="Y57" s="29"/>
      <c r="Z57" s="29">
        <f>F57*Z69</f>
        <v>0</v>
      </c>
      <c r="AA57" s="1"/>
    </row>
    <row r="58" spans="2:31" ht="31.5" customHeight="1" thickBot="1">
      <c r="B58" s="143" t="s">
        <v>61</v>
      </c>
      <c r="C58" s="144"/>
      <c r="D58" s="144"/>
      <c r="E58" s="145"/>
      <c r="F58" s="123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1">
        <v>30</v>
      </c>
    </row>
    <row r="59" spans="2:31" ht="54.75" customHeight="1">
      <c r="B59" s="131" t="s">
        <v>62</v>
      </c>
      <c r="C59" s="133" t="s">
        <v>107</v>
      </c>
      <c r="D59" s="133" t="s">
        <v>16</v>
      </c>
      <c r="E59" s="85" t="s">
        <v>108</v>
      </c>
      <c r="F59" s="10">
        <v>1</v>
      </c>
      <c r="G59" s="11">
        <v>1</v>
      </c>
      <c r="H59" s="12">
        <f>F59*G59</f>
        <v>1</v>
      </c>
      <c r="I59" s="50">
        <v>0</v>
      </c>
      <c r="J59" s="12">
        <f>F59*I59</f>
        <v>0</v>
      </c>
      <c r="K59" s="11">
        <v>1</v>
      </c>
      <c r="L59" s="12">
        <f>F59*K59</f>
        <v>1</v>
      </c>
      <c r="M59" s="11">
        <v>1</v>
      </c>
      <c r="N59" s="12">
        <f>F59*M59</f>
        <v>1</v>
      </c>
      <c r="O59" s="11">
        <v>1</v>
      </c>
      <c r="P59" s="12">
        <f>F59*O59</f>
        <v>1</v>
      </c>
      <c r="Q59" s="11">
        <v>1</v>
      </c>
      <c r="R59" s="12">
        <f>F59*Q59</f>
        <v>1</v>
      </c>
      <c r="S59" s="11">
        <v>1</v>
      </c>
      <c r="T59" s="12">
        <f>F59*S59</f>
        <v>1</v>
      </c>
      <c r="U59" s="11">
        <v>1</v>
      </c>
      <c r="V59" s="12">
        <f>F59*U59</f>
        <v>1</v>
      </c>
      <c r="W59" s="11">
        <v>1</v>
      </c>
      <c r="X59" s="12">
        <f>F59*W59</f>
        <v>1</v>
      </c>
      <c r="Y59" s="50">
        <v>0</v>
      </c>
      <c r="Z59" s="12">
        <f>F59*Y59</f>
        <v>0</v>
      </c>
    </row>
    <row r="60" spans="2:31" ht="19.5" thickBot="1">
      <c r="B60" s="132"/>
      <c r="C60" s="134"/>
      <c r="D60" s="134"/>
      <c r="E60" s="86" t="s">
        <v>109</v>
      </c>
      <c r="F60" s="13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31"/>
      <c r="T60" s="15"/>
      <c r="U60" s="14"/>
      <c r="V60" s="15"/>
      <c r="W60" s="14"/>
      <c r="X60" s="15"/>
      <c r="Y60" s="14"/>
      <c r="Z60" s="15"/>
    </row>
    <row r="61" spans="2:31" ht="70.5" customHeight="1" thickBot="1">
      <c r="B61" s="94" t="s">
        <v>63</v>
      </c>
      <c r="C61" s="86" t="s">
        <v>110</v>
      </c>
      <c r="D61" s="86" t="s">
        <v>16</v>
      </c>
      <c r="E61" s="86" t="s">
        <v>111</v>
      </c>
      <c r="F61" s="32">
        <v>1</v>
      </c>
      <c r="G61" s="58">
        <v>1</v>
      </c>
      <c r="H61" s="25">
        <f>F61*G61</f>
        <v>1</v>
      </c>
      <c r="I61" s="51">
        <v>0</v>
      </c>
      <c r="J61" s="25">
        <f>F61*I61</f>
        <v>0</v>
      </c>
      <c r="K61" s="62">
        <v>0</v>
      </c>
      <c r="L61" s="25">
        <f>F61*K61</f>
        <v>0</v>
      </c>
      <c r="M61" s="58">
        <v>1</v>
      </c>
      <c r="N61" s="25">
        <f>F61*M61</f>
        <v>1</v>
      </c>
      <c r="O61" s="62">
        <v>0</v>
      </c>
      <c r="P61" s="25">
        <f>F61*O61</f>
        <v>0</v>
      </c>
      <c r="Q61" s="58">
        <v>1</v>
      </c>
      <c r="R61" s="25">
        <f>F61*Q61</f>
        <v>1</v>
      </c>
      <c r="S61" s="58">
        <v>1</v>
      </c>
      <c r="T61" s="25">
        <f>F61*S61</f>
        <v>1</v>
      </c>
      <c r="U61" s="58">
        <v>1</v>
      </c>
      <c r="V61" s="25">
        <f>F61*U61</f>
        <v>1</v>
      </c>
      <c r="W61" s="62">
        <v>0</v>
      </c>
      <c r="X61" s="25">
        <f>F61*W61</f>
        <v>0</v>
      </c>
      <c r="Y61" s="51">
        <v>0</v>
      </c>
      <c r="Z61" s="25">
        <f>F61*Y61</f>
        <v>0</v>
      </c>
      <c r="AB61" s="113"/>
      <c r="AC61" s="114"/>
      <c r="AD61" s="114"/>
      <c r="AE61" s="114"/>
    </row>
    <row r="62" spans="2:31" ht="99.75" thickBot="1">
      <c r="B62" s="95" t="s">
        <v>64</v>
      </c>
      <c r="C62" s="87" t="s">
        <v>112</v>
      </c>
      <c r="D62" s="87" t="s">
        <v>16</v>
      </c>
      <c r="E62" s="86" t="s">
        <v>113</v>
      </c>
      <c r="F62" s="32">
        <v>1.5</v>
      </c>
      <c r="G62" s="58">
        <v>1</v>
      </c>
      <c r="H62" s="25">
        <f>F62*G62</f>
        <v>1.5</v>
      </c>
      <c r="I62" s="51">
        <v>0</v>
      </c>
      <c r="J62" s="25">
        <f>F62*I62</f>
        <v>0</v>
      </c>
      <c r="K62" s="58">
        <v>1</v>
      </c>
      <c r="L62" s="25">
        <f>F62*K62</f>
        <v>1.5</v>
      </c>
      <c r="M62" s="58">
        <v>1</v>
      </c>
      <c r="N62" s="25">
        <f>F62*M62</f>
        <v>1.5</v>
      </c>
      <c r="O62" s="24">
        <v>0</v>
      </c>
      <c r="P62" s="25">
        <f>F62*O62</f>
        <v>0</v>
      </c>
      <c r="Q62" s="24">
        <v>0</v>
      </c>
      <c r="R62" s="25">
        <f>F62*Q62</f>
        <v>0</v>
      </c>
      <c r="S62" s="24">
        <v>0</v>
      </c>
      <c r="T62" s="25">
        <f>F62*S62</f>
        <v>0</v>
      </c>
      <c r="U62" s="24">
        <v>0</v>
      </c>
      <c r="V62" s="25">
        <f>F62*U62</f>
        <v>0</v>
      </c>
      <c r="W62" s="24">
        <v>0</v>
      </c>
      <c r="X62" s="25">
        <f>F62*W62</f>
        <v>0</v>
      </c>
      <c r="Y62" s="51">
        <v>0</v>
      </c>
      <c r="Z62" s="25">
        <f>F62*Y62</f>
        <v>0</v>
      </c>
    </row>
    <row r="63" spans="2:31" ht="122.25" customHeight="1">
      <c r="B63" s="131" t="s">
        <v>66</v>
      </c>
      <c r="C63" s="133" t="s">
        <v>17</v>
      </c>
      <c r="D63" s="133" t="s">
        <v>18</v>
      </c>
      <c r="E63" s="87" t="s">
        <v>19</v>
      </c>
      <c r="F63" s="16">
        <v>2</v>
      </c>
      <c r="G63" s="11">
        <v>1</v>
      </c>
      <c r="H63" s="12">
        <f>F63*G63</f>
        <v>2</v>
      </c>
      <c r="I63" s="50">
        <v>0</v>
      </c>
      <c r="J63" s="12">
        <f>F63*I63</f>
        <v>0</v>
      </c>
      <c r="K63" s="11">
        <v>1</v>
      </c>
      <c r="L63" s="12">
        <f>F63*K63</f>
        <v>2</v>
      </c>
      <c r="M63" s="11">
        <v>1</v>
      </c>
      <c r="N63" s="12">
        <f>F63*M63</f>
        <v>2</v>
      </c>
      <c r="O63" s="11">
        <v>1</v>
      </c>
      <c r="P63" s="12">
        <f>F63*O63</f>
        <v>2</v>
      </c>
      <c r="Q63" s="11">
        <v>1</v>
      </c>
      <c r="R63" s="12">
        <f>F63*Q63</f>
        <v>2</v>
      </c>
      <c r="S63" s="11">
        <v>1</v>
      </c>
      <c r="T63" s="12">
        <f>F63*S63</f>
        <v>2</v>
      </c>
      <c r="U63" s="11">
        <v>1</v>
      </c>
      <c r="V63" s="12">
        <f>F63*U63</f>
        <v>2</v>
      </c>
      <c r="W63" s="50">
        <v>0</v>
      </c>
      <c r="X63" s="12">
        <f>F63*W63</f>
        <v>0</v>
      </c>
      <c r="Y63" s="50">
        <v>0</v>
      </c>
      <c r="Z63" s="12">
        <f>F63*Y63</f>
        <v>0</v>
      </c>
    </row>
    <row r="64" spans="2:31" ht="19.5" thickBot="1">
      <c r="B64" s="132"/>
      <c r="C64" s="134"/>
      <c r="D64" s="134"/>
      <c r="E64" s="86" t="s">
        <v>20</v>
      </c>
      <c r="F64" s="13"/>
      <c r="G64" s="14"/>
      <c r="H64" s="15"/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14"/>
      <c r="V64" s="15"/>
      <c r="W64" s="14"/>
      <c r="X64" s="15"/>
      <c r="Y64" s="14"/>
      <c r="Z64" s="15"/>
    </row>
    <row r="65" spans="2:27" ht="125.25" customHeight="1">
      <c r="B65" s="131" t="s">
        <v>114</v>
      </c>
      <c r="C65" s="133" t="s">
        <v>65</v>
      </c>
      <c r="D65" s="133" t="s">
        <v>18</v>
      </c>
      <c r="E65" s="87" t="s">
        <v>19</v>
      </c>
      <c r="F65" s="16">
        <v>2.5</v>
      </c>
      <c r="G65" s="11">
        <v>1</v>
      </c>
      <c r="H65" s="12">
        <f>F65*G65</f>
        <v>2.5</v>
      </c>
      <c r="I65" s="50">
        <v>0</v>
      </c>
      <c r="J65" s="12">
        <f>F65*I65</f>
        <v>0</v>
      </c>
      <c r="K65" s="11">
        <v>1</v>
      </c>
      <c r="L65" s="12">
        <f>F65*K65</f>
        <v>2.5</v>
      </c>
      <c r="M65" s="11">
        <v>1</v>
      </c>
      <c r="N65" s="12">
        <f>F65*M65</f>
        <v>2.5</v>
      </c>
      <c r="O65" s="11">
        <v>1</v>
      </c>
      <c r="P65" s="12">
        <f>F65*O65</f>
        <v>2.5</v>
      </c>
      <c r="Q65" s="11">
        <v>1</v>
      </c>
      <c r="R65" s="12">
        <f>F65*Q65</f>
        <v>2.5</v>
      </c>
      <c r="S65" s="11">
        <v>1</v>
      </c>
      <c r="T65" s="12">
        <f>F65*S65</f>
        <v>2.5</v>
      </c>
      <c r="U65" s="11">
        <v>1</v>
      </c>
      <c r="V65" s="12">
        <f>F65*U65</f>
        <v>2.5</v>
      </c>
      <c r="W65" s="11">
        <v>1</v>
      </c>
      <c r="X65" s="12">
        <f>F65*W65</f>
        <v>2.5</v>
      </c>
      <c r="Y65" s="50">
        <v>0</v>
      </c>
      <c r="Z65" s="12">
        <f>F65*Y65</f>
        <v>0</v>
      </c>
    </row>
    <row r="66" spans="2:27" ht="19.5" thickBot="1">
      <c r="B66" s="132"/>
      <c r="C66" s="134"/>
      <c r="D66" s="134"/>
      <c r="E66" s="86" t="s">
        <v>20</v>
      </c>
      <c r="F66" s="13"/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</row>
    <row r="67" spans="2:27" ht="88.5" customHeight="1">
      <c r="B67" s="131" t="s">
        <v>115</v>
      </c>
      <c r="C67" s="133" t="s">
        <v>67</v>
      </c>
      <c r="D67" s="133" t="s">
        <v>16</v>
      </c>
      <c r="E67" s="87" t="s">
        <v>116</v>
      </c>
      <c r="F67" s="16">
        <v>2</v>
      </c>
      <c r="G67" s="57">
        <v>2</v>
      </c>
      <c r="H67" s="12">
        <f>F67*G67</f>
        <v>4</v>
      </c>
      <c r="I67" s="50">
        <v>0</v>
      </c>
      <c r="J67" s="12">
        <f>F67*I67</f>
        <v>0</v>
      </c>
      <c r="K67" s="61">
        <v>0</v>
      </c>
      <c r="L67" s="12">
        <f>F67*K67</f>
        <v>0</v>
      </c>
      <c r="M67" s="57">
        <v>2</v>
      </c>
      <c r="N67" s="12">
        <f>F67*M67</f>
        <v>4</v>
      </c>
      <c r="O67" s="61">
        <v>0</v>
      </c>
      <c r="P67" s="12">
        <f>F67*O67</f>
        <v>0</v>
      </c>
      <c r="Q67" s="57">
        <v>2</v>
      </c>
      <c r="R67" s="12">
        <f>F67*Q67</f>
        <v>4</v>
      </c>
      <c r="S67" s="61">
        <v>0</v>
      </c>
      <c r="T67" s="12">
        <f>F67*S67</f>
        <v>0</v>
      </c>
      <c r="U67" s="57">
        <v>2</v>
      </c>
      <c r="V67" s="12">
        <f>F67*U67</f>
        <v>4</v>
      </c>
      <c r="W67" s="61">
        <v>0</v>
      </c>
      <c r="X67" s="12">
        <f>F67*W67</f>
        <v>0</v>
      </c>
      <c r="Y67" s="50">
        <v>0</v>
      </c>
      <c r="Z67" s="12">
        <f>F67*Y67</f>
        <v>0</v>
      </c>
    </row>
    <row r="68" spans="2:27" ht="19.5" thickBot="1">
      <c r="B68" s="132"/>
      <c r="C68" s="134"/>
      <c r="D68" s="134"/>
      <c r="E68" s="86" t="s">
        <v>109</v>
      </c>
      <c r="F68" s="13"/>
      <c r="G68" s="14"/>
      <c r="H68" s="15"/>
      <c r="I68" s="14"/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14"/>
      <c r="V68" s="15"/>
      <c r="W68" s="14"/>
      <c r="X68" s="15"/>
      <c r="Y68" s="14"/>
      <c r="Z68" s="15"/>
    </row>
    <row r="69" spans="2:27" ht="19.5" thickBot="1">
      <c r="B69" s="135" t="s">
        <v>117</v>
      </c>
      <c r="C69" s="136"/>
      <c r="D69" s="96"/>
      <c r="E69" s="96"/>
      <c r="F69" s="13"/>
      <c r="G69" s="24"/>
      <c r="H69" s="25">
        <f>H59+H61+H62+H63+H65+H67</f>
        <v>12</v>
      </c>
      <c r="I69" s="24"/>
      <c r="J69" s="25">
        <f t="shared" ref="J69:Z69" si="2">J59+J61+J62+J63+J65+J67</f>
        <v>0</v>
      </c>
      <c r="K69" s="24"/>
      <c r="L69" s="25">
        <f t="shared" si="2"/>
        <v>7</v>
      </c>
      <c r="M69" s="24"/>
      <c r="N69" s="25">
        <f t="shared" si="2"/>
        <v>12</v>
      </c>
      <c r="O69" s="24"/>
      <c r="P69" s="25">
        <f t="shared" si="2"/>
        <v>5.5</v>
      </c>
      <c r="Q69" s="24"/>
      <c r="R69" s="25">
        <f t="shared" si="2"/>
        <v>10.5</v>
      </c>
      <c r="S69" s="24"/>
      <c r="T69" s="25">
        <f t="shared" si="2"/>
        <v>6.5</v>
      </c>
      <c r="U69" s="24"/>
      <c r="V69" s="25">
        <f t="shared" si="2"/>
        <v>10.5</v>
      </c>
      <c r="W69" s="24"/>
      <c r="X69" s="25">
        <f t="shared" si="2"/>
        <v>3.5</v>
      </c>
      <c r="Y69" s="24"/>
      <c r="Z69" s="25">
        <f t="shared" si="2"/>
        <v>0</v>
      </c>
      <c r="AA69">
        <v>12</v>
      </c>
    </row>
    <row r="70" spans="2:27" ht="19.5" thickBot="1">
      <c r="B70" s="97"/>
      <c r="C70" s="137" t="s">
        <v>122</v>
      </c>
      <c r="D70" s="138"/>
      <c r="E70" s="139"/>
      <c r="F70" s="33">
        <v>2</v>
      </c>
      <c r="G70" s="34"/>
      <c r="H70" s="34">
        <f>F70*H83</f>
        <v>18</v>
      </c>
      <c r="I70" s="34"/>
      <c r="J70" s="34">
        <f>F70*J83</f>
        <v>0</v>
      </c>
      <c r="K70" s="34"/>
      <c r="L70" s="34">
        <f>F70*L83</f>
        <v>18</v>
      </c>
      <c r="M70" s="34"/>
      <c r="N70" s="34">
        <f>F70*N83</f>
        <v>24</v>
      </c>
      <c r="O70" s="34"/>
      <c r="P70" s="34">
        <f>F70*P83</f>
        <v>0</v>
      </c>
      <c r="Q70" s="34"/>
      <c r="R70" s="34">
        <f>F70*R83</f>
        <v>10</v>
      </c>
      <c r="S70" s="34"/>
      <c r="T70" s="34">
        <f>F70*T83</f>
        <v>0</v>
      </c>
      <c r="U70" s="34"/>
      <c r="V70" s="34">
        <f>F70*V83</f>
        <v>18</v>
      </c>
      <c r="W70" s="34"/>
      <c r="X70" s="34">
        <f>F70*X83</f>
        <v>10</v>
      </c>
      <c r="Y70" s="34"/>
      <c r="Z70" s="34">
        <f>F70*Z83</f>
        <v>0</v>
      </c>
      <c r="AA70">
        <v>29</v>
      </c>
    </row>
    <row r="71" spans="2:27" ht="33">
      <c r="B71" s="127" t="s">
        <v>145</v>
      </c>
      <c r="C71" s="129" t="s">
        <v>123</v>
      </c>
      <c r="D71" s="98" t="s">
        <v>124</v>
      </c>
      <c r="E71" s="98" t="s">
        <v>126</v>
      </c>
      <c r="F71" s="115">
        <v>2.5</v>
      </c>
      <c r="G71" s="57">
        <v>2</v>
      </c>
      <c r="H71" s="12">
        <f>F71*G71</f>
        <v>5</v>
      </c>
      <c r="I71" s="50">
        <v>0</v>
      </c>
      <c r="J71" s="12">
        <f>F71*I71</f>
        <v>0</v>
      </c>
      <c r="K71" s="57">
        <v>2</v>
      </c>
      <c r="L71" s="12">
        <f>F71*K71</f>
        <v>5</v>
      </c>
      <c r="M71" s="57">
        <v>2</v>
      </c>
      <c r="N71" s="12">
        <f>F71*M71</f>
        <v>5</v>
      </c>
      <c r="O71" s="11">
        <v>0</v>
      </c>
      <c r="P71" s="12">
        <f>F71*O71</f>
        <v>0</v>
      </c>
      <c r="Q71" s="57">
        <v>2</v>
      </c>
      <c r="R71" s="12">
        <f>F71*Q71</f>
        <v>5</v>
      </c>
      <c r="S71" s="11">
        <v>0</v>
      </c>
      <c r="T71" s="12">
        <f>F71*S71</f>
        <v>0</v>
      </c>
      <c r="U71" s="57">
        <v>2</v>
      </c>
      <c r="V71" s="12">
        <f>F71*U71</f>
        <v>5</v>
      </c>
      <c r="W71" s="57">
        <v>2</v>
      </c>
      <c r="X71" s="12">
        <f>F71*W71</f>
        <v>5</v>
      </c>
      <c r="Y71" s="50">
        <v>0</v>
      </c>
      <c r="Z71" s="12">
        <f>F71*Y71</f>
        <v>0</v>
      </c>
    </row>
    <row r="72" spans="2:27" ht="33">
      <c r="B72" s="146"/>
      <c r="C72" s="147"/>
      <c r="D72" s="98" t="s">
        <v>125</v>
      </c>
      <c r="E72" s="98" t="s">
        <v>127</v>
      </c>
      <c r="F72" s="116"/>
      <c r="G72" s="19"/>
      <c r="H72" s="20"/>
      <c r="I72" s="19"/>
      <c r="J72" s="20"/>
      <c r="K72" s="19"/>
      <c r="L72" s="20"/>
      <c r="M72" s="19"/>
      <c r="N72" s="20"/>
      <c r="O72" s="19"/>
      <c r="P72" s="20"/>
      <c r="Q72" s="19"/>
      <c r="R72" s="20"/>
      <c r="S72" s="19"/>
      <c r="T72" s="20"/>
      <c r="U72" s="19"/>
      <c r="V72" s="20"/>
      <c r="W72" s="19"/>
      <c r="X72" s="20"/>
      <c r="Y72" s="19"/>
      <c r="Z72" s="20"/>
    </row>
    <row r="73" spans="2:27" ht="33.75" thickBot="1">
      <c r="B73" s="128"/>
      <c r="C73" s="130"/>
      <c r="D73" s="99"/>
      <c r="E73" s="100" t="s">
        <v>128</v>
      </c>
      <c r="F73" s="117"/>
      <c r="G73" s="14"/>
      <c r="H73" s="15"/>
      <c r="I73" s="14"/>
      <c r="J73" s="15"/>
      <c r="K73" s="14"/>
      <c r="L73" s="15"/>
      <c r="M73" s="14"/>
      <c r="N73" s="15"/>
      <c r="O73" s="14"/>
      <c r="P73" s="15"/>
      <c r="Q73" s="14"/>
      <c r="R73" s="15"/>
      <c r="S73" s="14"/>
      <c r="T73" s="15"/>
      <c r="U73" s="14"/>
      <c r="V73" s="15"/>
      <c r="W73" s="14"/>
      <c r="X73" s="15"/>
      <c r="Y73" s="14"/>
      <c r="Z73" s="15"/>
    </row>
    <row r="74" spans="2:27" ht="18.75">
      <c r="B74" s="127" t="s">
        <v>146</v>
      </c>
      <c r="C74" s="129" t="s">
        <v>129</v>
      </c>
      <c r="D74" s="129" t="s">
        <v>14</v>
      </c>
      <c r="E74" s="98" t="s">
        <v>156</v>
      </c>
      <c r="F74" s="115">
        <v>2.5</v>
      </c>
      <c r="G74" s="11">
        <v>0</v>
      </c>
      <c r="H74" s="12">
        <f>F74*G74</f>
        <v>0</v>
      </c>
      <c r="I74" s="50">
        <v>0</v>
      </c>
      <c r="J74" s="12">
        <f>F74*I74</f>
        <v>0</v>
      </c>
      <c r="K74" s="11">
        <v>0</v>
      </c>
      <c r="L74" s="12">
        <f>F74*K74</f>
        <v>0</v>
      </c>
      <c r="M74" s="11">
        <v>0</v>
      </c>
      <c r="N74" s="12">
        <f>F74*M74</f>
        <v>0</v>
      </c>
      <c r="O74" s="11">
        <v>0</v>
      </c>
      <c r="P74" s="12">
        <f>F74*O74</f>
        <v>0</v>
      </c>
      <c r="Q74" s="11">
        <v>0</v>
      </c>
      <c r="R74" s="12">
        <f>F74*Q74</f>
        <v>0</v>
      </c>
      <c r="S74" s="11">
        <v>0</v>
      </c>
      <c r="T74" s="12">
        <f>F74*S74</f>
        <v>0</v>
      </c>
      <c r="U74" s="11">
        <v>0</v>
      </c>
      <c r="V74" s="12">
        <f>F74*U74</f>
        <v>0</v>
      </c>
      <c r="W74" s="11">
        <v>0</v>
      </c>
      <c r="X74" s="12">
        <f>F74*W74</f>
        <v>0</v>
      </c>
      <c r="Y74" s="50">
        <v>0</v>
      </c>
      <c r="Z74" s="12">
        <f>F74*Y74</f>
        <v>0</v>
      </c>
    </row>
    <row r="75" spans="2:27" ht="19.5" thickBot="1">
      <c r="B75" s="128"/>
      <c r="C75" s="130"/>
      <c r="D75" s="130"/>
      <c r="E75" s="100" t="s">
        <v>130</v>
      </c>
      <c r="F75" s="117"/>
      <c r="G75" s="14"/>
      <c r="H75" s="15"/>
      <c r="I75" s="14"/>
      <c r="J75" s="15"/>
      <c r="K75" s="14"/>
      <c r="L75" s="15"/>
      <c r="M75" s="14"/>
      <c r="N75" s="15"/>
      <c r="O75" s="14"/>
      <c r="P75" s="15"/>
      <c r="Q75" s="14"/>
      <c r="R75" s="15"/>
      <c r="S75" s="14"/>
      <c r="T75" s="15"/>
      <c r="U75" s="14"/>
      <c r="V75" s="15"/>
      <c r="W75" s="14"/>
      <c r="X75" s="15"/>
      <c r="Y75" s="14"/>
      <c r="Z75" s="15"/>
    </row>
    <row r="76" spans="2:27" ht="33">
      <c r="B76" s="127" t="s">
        <v>147</v>
      </c>
      <c r="C76" s="98" t="s">
        <v>131</v>
      </c>
      <c r="D76" s="129" t="s">
        <v>133</v>
      </c>
      <c r="E76" s="98" t="s">
        <v>134</v>
      </c>
      <c r="F76" s="115">
        <v>1.5</v>
      </c>
      <c r="G76" s="11">
        <v>0</v>
      </c>
      <c r="H76" s="12">
        <f>F76*G76</f>
        <v>0</v>
      </c>
      <c r="I76" s="50">
        <v>0</v>
      </c>
      <c r="J76" s="12">
        <f>F76*I76</f>
        <v>0</v>
      </c>
      <c r="K76" s="11">
        <v>0</v>
      </c>
      <c r="L76" s="12">
        <f>F76*K76</f>
        <v>0</v>
      </c>
      <c r="M76" s="57">
        <v>1</v>
      </c>
      <c r="N76" s="12">
        <f>F76*M76</f>
        <v>1.5</v>
      </c>
      <c r="O76" s="11">
        <v>0</v>
      </c>
      <c r="P76" s="12">
        <f>F76*O76</f>
        <v>0</v>
      </c>
      <c r="Q76" s="11">
        <v>0</v>
      </c>
      <c r="R76" s="12">
        <f>F76*Q76</f>
        <v>0</v>
      </c>
      <c r="S76" s="11">
        <v>0</v>
      </c>
      <c r="T76" s="12">
        <f>F76*S76</f>
        <v>0</v>
      </c>
      <c r="U76" s="11">
        <v>0</v>
      </c>
      <c r="V76" s="12">
        <f>F76*U76</f>
        <v>0</v>
      </c>
      <c r="W76" s="11">
        <v>0</v>
      </c>
      <c r="X76" s="12">
        <f>F76*W76</f>
        <v>0</v>
      </c>
      <c r="Y76" s="50">
        <v>0</v>
      </c>
      <c r="Z76" s="12">
        <f>F76*Y76</f>
        <v>0</v>
      </c>
    </row>
    <row r="77" spans="2:27" ht="33.75" thickBot="1">
      <c r="B77" s="128"/>
      <c r="C77" s="100" t="s">
        <v>132</v>
      </c>
      <c r="D77" s="130"/>
      <c r="E77" s="100" t="s">
        <v>135</v>
      </c>
      <c r="F77" s="117"/>
      <c r="G77" s="14"/>
      <c r="H77" s="15"/>
      <c r="I77" s="14"/>
      <c r="J77" s="15"/>
      <c r="K77" s="14"/>
      <c r="L77" s="15"/>
      <c r="M77" s="14"/>
      <c r="N77" s="15"/>
      <c r="O77" s="14"/>
      <c r="P77" s="15"/>
      <c r="Q77" s="14"/>
      <c r="R77" s="15"/>
      <c r="S77" s="14"/>
      <c r="T77" s="15"/>
      <c r="U77" s="14"/>
      <c r="V77" s="15"/>
      <c r="W77" s="14"/>
      <c r="X77" s="15"/>
      <c r="Y77" s="14"/>
      <c r="Z77" s="15"/>
    </row>
    <row r="78" spans="2:27" ht="18.75">
      <c r="B78" s="127" t="s">
        <v>148</v>
      </c>
      <c r="C78" s="129" t="s">
        <v>136</v>
      </c>
      <c r="D78" s="129" t="s">
        <v>14</v>
      </c>
      <c r="E78" s="101" t="s">
        <v>157</v>
      </c>
      <c r="F78" s="115">
        <v>2</v>
      </c>
      <c r="G78" s="57">
        <v>2</v>
      </c>
      <c r="H78" s="12">
        <f>F78*G78</f>
        <v>4</v>
      </c>
      <c r="I78" s="50">
        <v>0</v>
      </c>
      <c r="J78" s="12">
        <f>F78*I78</f>
        <v>0</v>
      </c>
      <c r="K78" s="57">
        <v>2</v>
      </c>
      <c r="L78" s="12">
        <f>F78*K78</f>
        <v>4</v>
      </c>
      <c r="M78" s="57">
        <v>2</v>
      </c>
      <c r="N78" s="12">
        <f>F78*M78</f>
        <v>4</v>
      </c>
      <c r="O78" s="11">
        <v>0</v>
      </c>
      <c r="P78" s="12">
        <f>F78*O78</f>
        <v>0</v>
      </c>
      <c r="Q78" s="11">
        <v>0</v>
      </c>
      <c r="R78" s="12">
        <f>F78*Q78</f>
        <v>0</v>
      </c>
      <c r="S78" s="11">
        <v>0</v>
      </c>
      <c r="T78" s="12">
        <f>F78*S78</f>
        <v>0</v>
      </c>
      <c r="U78" s="57">
        <v>2</v>
      </c>
      <c r="V78" s="12">
        <f>F78*U78</f>
        <v>4</v>
      </c>
      <c r="W78" s="11">
        <v>0</v>
      </c>
      <c r="X78" s="12">
        <f>F78*W78</f>
        <v>0</v>
      </c>
      <c r="Y78" s="50">
        <v>0</v>
      </c>
      <c r="Z78" s="12">
        <f>F78*Y78</f>
        <v>0</v>
      </c>
    </row>
    <row r="79" spans="2:27" ht="102.75" customHeight="1" thickBot="1">
      <c r="B79" s="128"/>
      <c r="C79" s="130"/>
      <c r="D79" s="130"/>
      <c r="E79" s="99" t="s">
        <v>130</v>
      </c>
      <c r="F79" s="117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31"/>
      <c r="T79" s="15"/>
      <c r="U79" s="14"/>
      <c r="V79" s="15"/>
      <c r="W79" s="14"/>
      <c r="X79" s="15"/>
      <c r="Y79" s="14"/>
      <c r="Z79" s="15"/>
    </row>
    <row r="80" spans="2:27" ht="49.5">
      <c r="B80" s="127" t="s">
        <v>149</v>
      </c>
      <c r="C80" s="98" t="s">
        <v>137</v>
      </c>
      <c r="D80" s="98" t="s">
        <v>140</v>
      </c>
      <c r="E80" s="101" t="s">
        <v>142</v>
      </c>
      <c r="F80" s="115">
        <v>1.5</v>
      </c>
      <c r="G80" s="11">
        <v>0</v>
      </c>
      <c r="H80" s="12">
        <f>F80*G80</f>
        <v>0</v>
      </c>
      <c r="I80" s="50">
        <v>0</v>
      </c>
      <c r="J80" s="12">
        <f>F80*I80</f>
        <v>0</v>
      </c>
      <c r="K80" s="11">
        <v>0</v>
      </c>
      <c r="L80" s="12">
        <f>F80*K80</f>
        <v>0</v>
      </c>
      <c r="M80" s="57">
        <v>1</v>
      </c>
      <c r="N80" s="12">
        <f>F80*M80</f>
        <v>1.5</v>
      </c>
      <c r="O80" s="11">
        <v>0</v>
      </c>
      <c r="P80" s="12">
        <f>F80*O80</f>
        <v>0</v>
      </c>
      <c r="Q80" s="11">
        <v>0</v>
      </c>
      <c r="R80" s="12">
        <f>F80*Q80</f>
        <v>0</v>
      </c>
      <c r="S80" s="11">
        <v>0</v>
      </c>
      <c r="T80" s="12">
        <f>F80*S80</f>
        <v>0</v>
      </c>
      <c r="U80" s="11">
        <v>0</v>
      </c>
      <c r="V80" s="12">
        <f>F80*U80</f>
        <v>0</v>
      </c>
      <c r="W80" s="11">
        <v>0</v>
      </c>
      <c r="X80" s="12">
        <f>F80*W80</f>
        <v>0</v>
      </c>
      <c r="Y80" s="50">
        <v>0</v>
      </c>
      <c r="Z80" s="12">
        <f>F80*Y80</f>
        <v>0</v>
      </c>
    </row>
    <row r="81" spans="2:28" ht="18.75">
      <c r="B81" s="146"/>
      <c r="C81" s="98" t="s">
        <v>138</v>
      </c>
      <c r="D81" s="98" t="s">
        <v>141</v>
      </c>
      <c r="E81" s="98" t="s">
        <v>143</v>
      </c>
      <c r="F81" s="116"/>
      <c r="G81" s="19"/>
      <c r="H81" s="20"/>
      <c r="I81" s="19"/>
      <c r="J81" s="20"/>
      <c r="K81" s="19"/>
      <c r="L81" s="20"/>
      <c r="M81" s="19"/>
      <c r="N81" s="20"/>
      <c r="O81" s="19"/>
      <c r="P81" s="20"/>
      <c r="Q81" s="19"/>
      <c r="R81" s="20"/>
      <c r="S81" s="19"/>
      <c r="T81" s="20"/>
      <c r="U81" s="19"/>
      <c r="V81" s="20"/>
      <c r="W81" s="19"/>
      <c r="X81" s="20"/>
      <c r="Y81" s="19"/>
      <c r="Z81" s="20"/>
    </row>
    <row r="82" spans="2:28" ht="19.5" thickBot="1">
      <c r="B82" s="128"/>
      <c r="C82" s="100" t="s">
        <v>139</v>
      </c>
      <c r="D82" s="99"/>
      <c r="E82" s="102"/>
      <c r="F82" s="117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14"/>
      <c r="R82" s="15"/>
      <c r="S82" s="14"/>
      <c r="T82" s="15"/>
      <c r="U82" s="14"/>
      <c r="V82" s="15"/>
      <c r="W82" s="14"/>
      <c r="X82" s="15"/>
      <c r="Y82" s="14"/>
      <c r="Z82" s="15"/>
    </row>
    <row r="83" spans="2:28" s="1" customFormat="1" ht="19.5" thickBot="1">
      <c r="B83" s="103"/>
      <c r="C83" s="104" t="s">
        <v>144</v>
      </c>
      <c r="D83" s="104"/>
      <c r="E83" s="105"/>
      <c r="F83" s="35"/>
      <c r="G83" s="36"/>
      <c r="H83" s="37">
        <f>H71+H74+H76+H78+H80</f>
        <v>9</v>
      </c>
      <c r="I83" s="36"/>
      <c r="J83" s="37">
        <f>J71+J74+J76+J78+J80</f>
        <v>0</v>
      </c>
      <c r="K83" s="36"/>
      <c r="L83" s="37">
        <f>L71+L74+L76+L78+L80</f>
        <v>9</v>
      </c>
      <c r="M83" s="36"/>
      <c r="N83" s="37">
        <f>N71+N74+N76+N78+N80</f>
        <v>12</v>
      </c>
      <c r="O83" s="36"/>
      <c r="P83" s="37">
        <f>P71+P74+P76+P78+P80</f>
        <v>0</v>
      </c>
      <c r="Q83" s="36"/>
      <c r="R83" s="37">
        <f>R71+R74+R76+R78+R80</f>
        <v>5</v>
      </c>
      <c r="S83" s="36"/>
      <c r="T83" s="37">
        <f>T71+T74+T76+T78+T80</f>
        <v>0</v>
      </c>
      <c r="U83" s="36"/>
      <c r="V83" s="37">
        <f>V71+V74+V76+V78+V80</f>
        <v>9</v>
      </c>
      <c r="W83" s="36"/>
      <c r="X83" s="37">
        <f>X71+X74+X76+X78+X80</f>
        <v>5</v>
      </c>
      <c r="Y83" s="36"/>
      <c r="Z83" s="37">
        <f>Z71+Z74+Z76+Z78+Z80</f>
        <v>0</v>
      </c>
      <c r="AA83" s="1">
        <v>14.5</v>
      </c>
    </row>
    <row r="84" spans="2:28" s="1" customFormat="1" ht="19.5" thickBot="1">
      <c r="B84" s="106"/>
      <c r="C84" s="107" t="s">
        <v>150</v>
      </c>
      <c r="D84" s="108"/>
      <c r="E84" s="109"/>
      <c r="F84" s="38"/>
      <c r="G84" s="27"/>
      <c r="H84" s="59">
        <f>H6+H25+H57+H70</f>
        <v>184.5</v>
      </c>
      <c r="I84" s="60"/>
      <c r="J84" s="60">
        <f t="shared" ref="J84:Z84" si="3">J6+J25+J57+J70</f>
        <v>84</v>
      </c>
      <c r="K84" s="60"/>
      <c r="L84" s="59">
        <f t="shared" si="3"/>
        <v>169</v>
      </c>
      <c r="M84" s="60"/>
      <c r="N84" s="59">
        <f t="shared" si="3"/>
        <v>125.25</v>
      </c>
      <c r="O84" s="60"/>
      <c r="P84" s="60">
        <f t="shared" si="3"/>
        <v>108.25</v>
      </c>
      <c r="Q84" s="60"/>
      <c r="R84" s="59">
        <f t="shared" si="3"/>
        <v>206.5</v>
      </c>
      <c r="S84" s="60"/>
      <c r="T84" s="60">
        <f t="shared" si="3"/>
        <v>102.5</v>
      </c>
      <c r="U84" s="60"/>
      <c r="V84" s="60">
        <f t="shared" si="3"/>
        <v>114.75</v>
      </c>
      <c r="W84" s="60"/>
      <c r="X84" s="59">
        <f t="shared" si="3"/>
        <v>139.5</v>
      </c>
      <c r="Y84" s="60"/>
      <c r="Z84" s="60">
        <f t="shared" si="3"/>
        <v>63.75</v>
      </c>
    </row>
    <row r="85" spans="2:28" ht="19.5" thickBot="1">
      <c r="B85" s="110"/>
      <c r="C85" s="111" t="s">
        <v>184</v>
      </c>
      <c r="D85" s="111"/>
      <c r="E85" s="111"/>
      <c r="F85" s="39"/>
      <c r="G85" s="40"/>
      <c r="H85" s="40">
        <v>2</v>
      </c>
      <c r="I85" s="40"/>
      <c r="J85" s="40">
        <v>9</v>
      </c>
      <c r="K85" s="40"/>
      <c r="L85" s="40">
        <v>3</v>
      </c>
      <c r="M85" s="40"/>
      <c r="N85" s="40">
        <v>5</v>
      </c>
      <c r="O85" s="40"/>
      <c r="P85" s="40">
        <v>7</v>
      </c>
      <c r="Q85" s="40"/>
      <c r="R85" s="40">
        <v>1</v>
      </c>
      <c r="S85" s="40"/>
      <c r="T85" s="40">
        <v>8</v>
      </c>
      <c r="U85" s="40"/>
      <c r="V85" s="40">
        <v>6</v>
      </c>
      <c r="W85" s="40"/>
      <c r="X85" s="40">
        <v>4</v>
      </c>
      <c r="Y85" s="40"/>
      <c r="Z85" s="40">
        <v>10</v>
      </c>
    </row>
    <row r="86" spans="2:28" ht="19.5">
      <c r="C86" s="41" t="s">
        <v>121</v>
      </c>
      <c r="D86" s="43">
        <f>(H84+J84+L84+N84+P84+R84+T84+V84+X84+Z84)/10</f>
        <v>129.80000000000001</v>
      </c>
      <c r="E86" s="112"/>
      <c r="F86" s="11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B86" s="46"/>
    </row>
    <row r="87" spans="2:28" ht="19.5">
      <c r="C87" s="41"/>
      <c r="D87" s="41"/>
      <c r="E87" s="112"/>
      <c r="F87" s="112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B87" s="46"/>
    </row>
    <row r="88" spans="2:28" ht="18.75">
      <c r="C88" s="41" t="s">
        <v>151</v>
      </c>
      <c r="D88" s="41">
        <v>251</v>
      </c>
      <c r="E88" s="41"/>
      <c r="F88" s="42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2:28" ht="18.75">
      <c r="C89" s="41"/>
      <c r="D89" s="41"/>
      <c r="E89" s="41"/>
      <c r="F89" s="42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2:28" ht="18.75">
      <c r="C90" s="41"/>
      <c r="D90" s="41">
        <f>(H84-D86)+(L84-D86)+(R84-D86)+(X84-D86)</f>
        <v>180.29999999999995</v>
      </c>
      <c r="E90" s="41"/>
      <c r="F90" s="42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2:28" ht="18.75">
      <c r="C91" s="41" t="s">
        <v>152</v>
      </c>
      <c r="D91" s="43">
        <v>300000</v>
      </c>
      <c r="E91" s="41"/>
      <c r="F91" s="42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2:28" ht="18.75">
      <c r="C92" s="41"/>
      <c r="D92" s="43"/>
      <c r="E92" s="41"/>
      <c r="F92" s="42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2:28" ht="18.75">
      <c r="B93">
        <v>1</v>
      </c>
      <c r="C93" s="41" t="s">
        <v>26</v>
      </c>
      <c r="D93" s="43">
        <f>D91*((R84-D86)/D90)</f>
        <v>127620.63227953413</v>
      </c>
      <c r="E93" s="41"/>
      <c r="F93" s="42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2:28" ht="18.75">
      <c r="B94">
        <v>2</v>
      </c>
      <c r="C94" s="41" t="s">
        <v>21</v>
      </c>
      <c r="D94" s="43">
        <f>D91*((H84-D86)/D90)</f>
        <v>91014.975041597339</v>
      </c>
      <c r="E94" s="41"/>
      <c r="F94" s="42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2:28" ht="18.75">
      <c r="B95">
        <v>3</v>
      </c>
      <c r="C95" s="41" t="s">
        <v>23</v>
      </c>
      <c r="D95" s="43">
        <f>D91*((L84-D86)/D90)</f>
        <v>65224.62562396007</v>
      </c>
      <c r="E95" s="41"/>
      <c r="F95" s="42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2:28" ht="18.75">
      <c r="B96">
        <v>4</v>
      </c>
      <c r="C96" s="41" t="s">
        <v>29</v>
      </c>
      <c r="D96" s="43">
        <f>D91*((X84-D86)/D90)</f>
        <v>16139.767054908472</v>
      </c>
      <c r="E96" s="41"/>
      <c r="F96" s="4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3:26" ht="18.75">
      <c r="C97" s="41"/>
      <c r="D97" s="43">
        <f>SUM(D93:D96)</f>
        <v>300000</v>
      </c>
      <c r="E97" s="41"/>
      <c r="F97" s="42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100" spans="3:26" ht="21">
      <c r="C100" s="47" t="s">
        <v>155</v>
      </c>
      <c r="D100" s="56"/>
      <c r="E100" s="56"/>
    </row>
    <row r="101" spans="3:26" ht="21">
      <c r="C101" s="48" t="s">
        <v>153</v>
      </c>
      <c r="D101" s="55"/>
      <c r="E101" s="55"/>
    </row>
    <row r="102" spans="3:26" ht="21">
      <c r="C102" s="49" t="s">
        <v>154</v>
      </c>
      <c r="D102" s="54"/>
      <c r="E102" s="54"/>
    </row>
    <row r="103" spans="3:26" ht="21">
      <c r="C103" s="52" t="s">
        <v>159</v>
      </c>
      <c r="D103" s="53"/>
      <c r="E103" s="53"/>
    </row>
  </sheetData>
  <mergeCells count="97">
    <mergeCell ref="S4:T4"/>
    <mergeCell ref="U4:V4"/>
    <mergeCell ref="W4:X4"/>
    <mergeCell ref="Y4:Z4"/>
    <mergeCell ref="B6:E6"/>
    <mergeCell ref="F6:F7"/>
    <mergeCell ref="B7:E7"/>
    <mergeCell ref="G4:H4"/>
    <mergeCell ref="I4:J4"/>
    <mergeCell ref="K4:L4"/>
    <mergeCell ref="M4:N4"/>
    <mergeCell ref="O4:P4"/>
    <mergeCell ref="Q4:R4"/>
    <mergeCell ref="B8:B9"/>
    <mergeCell ref="C8:C9"/>
    <mergeCell ref="D8:D9"/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9"/>
    <mergeCell ref="C16:C19"/>
    <mergeCell ref="D16:D19"/>
    <mergeCell ref="B20:B21"/>
    <mergeCell ref="C20:C21"/>
    <mergeCell ref="D20:D21"/>
    <mergeCell ref="B22:B23"/>
    <mergeCell ref="C22:C23"/>
    <mergeCell ref="D22:D23"/>
    <mergeCell ref="B26:B28"/>
    <mergeCell ref="C26:C28"/>
    <mergeCell ref="D26:D28"/>
    <mergeCell ref="B29:B34"/>
    <mergeCell ref="C29:C34"/>
    <mergeCell ref="D29:D34"/>
    <mergeCell ref="B35:B36"/>
    <mergeCell ref="C35:C36"/>
    <mergeCell ref="D35:D36"/>
    <mergeCell ref="F35:F36"/>
    <mergeCell ref="B37:B38"/>
    <mergeCell ref="C37:C38"/>
    <mergeCell ref="D37:D38"/>
    <mergeCell ref="B39:B42"/>
    <mergeCell ref="C39:C42"/>
    <mergeCell ref="D39:D42"/>
    <mergeCell ref="B43:B46"/>
    <mergeCell ref="C43:C46"/>
    <mergeCell ref="D43:D46"/>
    <mergeCell ref="B47:B50"/>
    <mergeCell ref="C47:C50"/>
    <mergeCell ref="D47:D50"/>
    <mergeCell ref="B51:B53"/>
    <mergeCell ref="C51:C53"/>
    <mergeCell ref="D51:D53"/>
    <mergeCell ref="B54:B55"/>
    <mergeCell ref="C54:C55"/>
    <mergeCell ref="D54:D55"/>
    <mergeCell ref="AB61:AE61"/>
    <mergeCell ref="B63:B64"/>
    <mergeCell ref="C63:C64"/>
    <mergeCell ref="D63:D64"/>
    <mergeCell ref="B65:B66"/>
    <mergeCell ref="C65:C66"/>
    <mergeCell ref="D65:D66"/>
    <mergeCell ref="B80:B82"/>
    <mergeCell ref="F80:F82"/>
    <mergeCell ref="F71:F73"/>
    <mergeCell ref="B74:B75"/>
    <mergeCell ref="C74:C75"/>
    <mergeCell ref="D74:D75"/>
    <mergeCell ref="F74:F75"/>
    <mergeCell ref="B76:B77"/>
    <mergeCell ref="D76:D77"/>
    <mergeCell ref="F76:F77"/>
    <mergeCell ref="B71:B73"/>
    <mergeCell ref="C71:C73"/>
    <mergeCell ref="C2:Z2"/>
    <mergeCell ref="B78:B79"/>
    <mergeCell ref="C78:C79"/>
    <mergeCell ref="D78:D79"/>
    <mergeCell ref="F78:F79"/>
    <mergeCell ref="B67:B68"/>
    <mergeCell ref="C67:C68"/>
    <mergeCell ref="D67:D68"/>
    <mergeCell ref="B69:C69"/>
    <mergeCell ref="C70:E70"/>
    <mergeCell ref="B57:E57"/>
    <mergeCell ref="F57:F58"/>
    <mergeCell ref="B58:E58"/>
    <mergeCell ref="B59:B60"/>
    <mergeCell ref="C59:C60"/>
    <mergeCell ref="D59:D60"/>
  </mergeCells>
  <pageMargins left="0.31496062992125984" right="0.23622047244094491" top="0.43307086614173229" bottom="0.39370078740157483" header="0.19685039370078741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F42" sqref="F42"/>
    </sheetView>
  </sheetViews>
  <sheetFormatPr defaultRowHeight="15"/>
  <cols>
    <col min="1" max="1" width="53.42578125" customWidth="1"/>
    <col min="2" max="2" width="21.5703125" customWidth="1"/>
    <col min="3" max="3" width="14.7109375" customWidth="1"/>
    <col min="4" max="4" width="16.28515625" customWidth="1"/>
    <col min="5" max="5" width="17.140625" customWidth="1"/>
  </cols>
  <sheetData>
    <row r="1" spans="1:5" ht="30.75" customHeight="1">
      <c r="A1" s="157" t="s">
        <v>181</v>
      </c>
      <c r="B1" s="113"/>
      <c r="C1" s="113"/>
      <c r="D1" s="113"/>
      <c r="E1" s="113"/>
    </row>
    <row r="2" spans="1:5" ht="49.5" customHeight="1">
      <c r="A2" s="113"/>
      <c r="B2" s="113"/>
      <c r="C2" s="113"/>
      <c r="D2" s="113"/>
      <c r="E2" s="113"/>
    </row>
    <row r="3" spans="1:5" ht="19.5" thickBot="1">
      <c r="A3" s="79"/>
    </row>
    <row r="4" spans="1:5" ht="94.5" thickBot="1">
      <c r="A4" s="63" t="s">
        <v>160</v>
      </c>
      <c r="B4" s="64" t="s">
        <v>172</v>
      </c>
      <c r="C4" s="65" t="s">
        <v>173</v>
      </c>
      <c r="D4" s="64" t="s">
        <v>182</v>
      </c>
      <c r="E4" s="65" t="s">
        <v>180</v>
      </c>
    </row>
    <row r="5" spans="1:5" ht="19.5" thickBot="1">
      <c r="A5" s="66" t="s">
        <v>162</v>
      </c>
      <c r="B5" s="67">
        <v>144.5</v>
      </c>
      <c r="C5" s="68"/>
      <c r="D5" s="80">
        <v>129.80000000000001</v>
      </c>
      <c r="E5" s="76"/>
    </row>
    <row r="6" spans="1:5" ht="19.5" thickBot="1">
      <c r="A6" s="69" t="s">
        <v>163</v>
      </c>
      <c r="B6" s="70">
        <v>178</v>
      </c>
      <c r="C6" s="71">
        <v>1</v>
      </c>
      <c r="D6" s="77">
        <v>206.5</v>
      </c>
      <c r="E6" s="76">
        <v>1</v>
      </c>
    </row>
    <row r="7" spans="1:5" ht="19.5" thickBot="1">
      <c r="A7" s="69" t="s">
        <v>164</v>
      </c>
      <c r="B7" s="70">
        <v>177.5</v>
      </c>
      <c r="C7" s="71">
        <v>2</v>
      </c>
      <c r="D7" s="77">
        <v>63.75</v>
      </c>
      <c r="E7" s="76">
        <v>10</v>
      </c>
    </row>
    <row r="8" spans="1:5" ht="19.5" thickBot="1">
      <c r="A8" s="69" t="s">
        <v>183</v>
      </c>
      <c r="B8" s="70">
        <v>173.25</v>
      </c>
      <c r="C8" s="71">
        <v>3</v>
      </c>
      <c r="D8" s="77">
        <v>184.5</v>
      </c>
      <c r="E8" s="76">
        <v>2</v>
      </c>
    </row>
    <row r="9" spans="1:5" ht="19.5" thickBot="1">
      <c r="A9" s="69" t="s">
        <v>165</v>
      </c>
      <c r="B9" s="70">
        <v>170.75</v>
      </c>
      <c r="C9" s="71">
        <v>4</v>
      </c>
      <c r="D9" s="77">
        <v>169</v>
      </c>
      <c r="E9" s="76">
        <v>3</v>
      </c>
    </row>
    <row r="10" spans="1:5" ht="19.5" thickBot="1">
      <c r="A10" s="69" t="s">
        <v>166</v>
      </c>
      <c r="B10" s="70">
        <v>151</v>
      </c>
      <c r="C10" s="71">
        <v>5</v>
      </c>
      <c r="D10" s="77">
        <v>139.5</v>
      </c>
      <c r="E10" s="76">
        <v>4</v>
      </c>
    </row>
    <row r="11" spans="1:5" ht="19.5" thickBot="1">
      <c r="A11" s="69" t="s">
        <v>167</v>
      </c>
      <c r="B11" s="70">
        <v>141.75</v>
      </c>
      <c r="C11" s="71">
        <v>6</v>
      </c>
      <c r="D11" s="77">
        <v>102.5</v>
      </c>
      <c r="E11" s="76">
        <v>8</v>
      </c>
    </row>
    <row r="12" spans="1:5" ht="19.5" thickBot="1">
      <c r="A12" s="69" t="s">
        <v>168</v>
      </c>
      <c r="B12" s="70">
        <v>133.75</v>
      </c>
      <c r="C12" s="71">
        <v>7</v>
      </c>
      <c r="D12" s="77">
        <v>108.25</v>
      </c>
      <c r="E12" s="76">
        <v>7</v>
      </c>
    </row>
    <row r="13" spans="1:5" ht="19.5" thickBot="1">
      <c r="A13" s="69" t="s">
        <v>169</v>
      </c>
      <c r="B13" s="70">
        <v>117.25</v>
      </c>
      <c r="C13" s="71">
        <v>8</v>
      </c>
      <c r="D13" s="77">
        <v>114.75</v>
      </c>
      <c r="E13" s="76">
        <v>6</v>
      </c>
    </row>
    <row r="14" spans="1:5" ht="19.5" thickBot="1">
      <c r="A14" s="69" t="s">
        <v>170</v>
      </c>
      <c r="B14" s="70">
        <v>105.25</v>
      </c>
      <c r="C14" s="71">
        <v>9</v>
      </c>
      <c r="D14" s="77">
        <v>84</v>
      </c>
      <c r="E14" s="76">
        <v>9</v>
      </c>
    </row>
    <row r="15" spans="1:5" ht="19.5" thickBot="1">
      <c r="A15" s="69" t="s">
        <v>171</v>
      </c>
      <c r="B15" s="70">
        <v>96.5</v>
      </c>
      <c r="C15" s="71">
        <v>10</v>
      </c>
      <c r="D15" s="77">
        <v>125.25</v>
      </c>
      <c r="E15" s="76">
        <v>5</v>
      </c>
    </row>
    <row r="18" spans="1:5" ht="15.75" thickBot="1"/>
    <row r="19" spans="1:5" ht="57" thickBot="1">
      <c r="A19" s="63" t="s">
        <v>160</v>
      </c>
      <c r="B19" s="65" t="s">
        <v>161</v>
      </c>
      <c r="C19" s="64" t="s">
        <v>174</v>
      </c>
      <c r="D19" s="65" t="s">
        <v>180</v>
      </c>
      <c r="E19" s="64" t="s">
        <v>174</v>
      </c>
    </row>
    <row r="20" spans="1:5" ht="19.5" thickBot="1">
      <c r="A20" s="69" t="s">
        <v>163</v>
      </c>
      <c r="B20" s="71">
        <v>1</v>
      </c>
      <c r="C20" s="72">
        <v>78515.63</v>
      </c>
      <c r="D20" s="76">
        <v>1</v>
      </c>
      <c r="E20" s="77">
        <f>'ОЦЕНКА 2014'!D93</f>
        <v>127620.63227953413</v>
      </c>
    </row>
    <row r="21" spans="1:5" ht="19.5" thickBot="1">
      <c r="A21" s="69" t="s">
        <v>164</v>
      </c>
      <c r="B21" s="71">
        <v>2</v>
      </c>
      <c r="C21" s="70" t="s">
        <v>175</v>
      </c>
      <c r="D21" s="76"/>
      <c r="E21" s="76"/>
    </row>
    <row r="22" spans="1:5" ht="19.5" thickBot="1">
      <c r="A22" s="69" t="s">
        <v>183</v>
      </c>
      <c r="B22" s="71">
        <v>3</v>
      </c>
      <c r="C22" s="70" t="s">
        <v>176</v>
      </c>
      <c r="D22" s="76">
        <v>2</v>
      </c>
      <c r="E22" s="77">
        <f>'ОЦЕНКА 2014'!D94</f>
        <v>91014.975041597339</v>
      </c>
    </row>
    <row r="23" spans="1:5" ht="19.5" thickBot="1">
      <c r="A23" s="69" t="s">
        <v>165</v>
      </c>
      <c r="B23" s="71">
        <v>4</v>
      </c>
      <c r="C23" s="70" t="s">
        <v>177</v>
      </c>
      <c r="D23" s="76">
        <v>3</v>
      </c>
      <c r="E23" s="77">
        <f>'ОЦЕНКА 2014'!D95</f>
        <v>65224.62562396007</v>
      </c>
    </row>
    <row r="24" spans="1:5" ht="19.5" thickBot="1">
      <c r="A24" s="69" t="s">
        <v>166</v>
      </c>
      <c r="B24" s="71">
        <v>5</v>
      </c>
      <c r="C24" s="70" t="s">
        <v>178</v>
      </c>
      <c r="D24" s="76">
        <v>4</v>
      </c>
      <c r="E24" s="77">
        <f>'ОЦЕНКА 2014'!D96</f>
        <v>16139.767054908472</v>
      </c>
    </row>
    <row r="25" spans="1:5" ht="19.5" thickBot="1">
      <c r="A25" s="73" t="s">
        <v>150</v>
      </c>
      <c r="B25" s="74"/>
      <c r="C25" s="75" t="s">
        <v>179</v>
      </c>
      <c r="D25" s="76"/>
      <c r="E25" s="78">
        <f>SUM(E20:E24)</f>
        <v>300000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 2014</vt:lpstr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2015-06-30T11:29:53Z</dcterms:modified>
</cp:coreProperties>
</file>