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345" windowWidth="15120" windowHeight="7770"/>
  </bookViews>
  <sheets>
    <sheet name="Расчет оценки" sheetId="1" r:id="rId1"/>
    <sheet name="Показатели" sheetId="3" r:id="rId2"/>
    <sheet name="Лист1" sheetId="4" r:id="rId3"/>
  </sheets>
  <definedNames>
    <definedName name="_xlnm.Print_Titles" localSheetId="0">'Расчет оценки'!$5:$7</definedName>
    <definedName name="_xlnm.Print_Area" localSheetId="1">Показатели!$A$1:$N$204</definedName>
    <definedName name="_xlnm.Print_Area" localSheetId="0">'Расчет оценки'!$A$1:$W$80</definedName>
  </definedNames>
  <calcPr calcId="145621" iterate="1"/>
</workbook>
</file>

<file path=xl/calcChain.xml><?xml version="1.0" encoding="utf-8"?>
<calcChain xmlns="http://schemas.openxmlformats.org/spreadsheetml/2006/main">
  <c r="C63" i="1" l="1"/>
  <c r="N192" i="3" l="1"/>
  <c r="M192" i="3"/>
  <c r="K192" i="3"/>
  <c r="J192" i="3"/>
  <c r="I192" i="3"/>
  <c r="G192" i="3"/>
  <c r="F192" i="3"/>
  <c r="M194" i="3" l="1"/>
  <c r="K194" i="3"/>
  <c r="I194" i="3"/>
  <c r="G194" i="3"/>
  <c r="M193" i="3"/>
  <c r="K193" i="3"/>
  <c r="I193" i="3"/>
  <c r="G193" i="3"/>
  <c r="M191" i="3"/>
  <c r="K191" i="3"/>
  <c r="I191" i="3"/>
  <c r="G191" i="3"/>
  <c r="M45" i="1" l="1"/>
  <c r="O13" i="1" l="1"/>
  <c r="G52" i="1" l="1"/>
  <c r="W28" i="1" l="1"/>
  <c r="U28" i="1"/>
  <c r="S28" i="1"/>
  <c r="Q28" i="1"/>
  <c r="O28" i="1"/>
  <c r="M28" i="1"/>
  <c r="K28" i="1"/>
  <c r="I28" i="1"/>
  <c r="G28" i="1"/>
  <c r="M41" i="1"/>
  <c r="W49" i="1"/>
  <c r="U49" i="1"/>
  <c r="S49" i="1"/>
  <c r="Q49" i="1"/>
  <c r="O49" i="1"/>
  <c r="M49" i="1"/>
  <c r="K49" i="1"/>
  <c r="I49" i="1"/>
  <c r="G49" i="1"/>
  <c r="W48" i="1"/>
  <c r="U48" i="1"/>
  <c r="S48" i="1"/>
  <c r="Q48" i="1"/>
  <c r="O48" i="1"/>
  <c r="M48" i="1"/>
  <c r="K48" i="1"/>
  <c r="I48" i="1"/>
  <c r="G48" i="1"/>
  <c r="W47" i="1"/>
  <c r="U47" i="1"/>
  <c r="S47" i="1"/>
  <c r="Q47" i="1"/>
  <c r="O47" i="1"/>
  <c r="M47" i="1"/>
  <c r="K47" i="1"/>
  <c r="I47" i="1"/>
  <c r="G47" i="1"/>
  <c r="W46" i="1"/>
  <c r="U46" i="1"/>
  <c r="S46" i="1"/>
  <c r="Q46" i="1"/>
  <c r="O46" i="1"/>
  <c r="M46" i="1"/>
  <c r="K46" i="1"/>
  <c r="I46" i="1"/>
  <c r="G46" i="1"/>
  <c r="W45" i="1"/>
  <c r="U45" i="1"/>
  <c r="S45" i="1"/>
  <c r="Q45" i="1"/>
  <c r="O45" i="1"/>
  <c r="K45" i="1"/>
  <c r="I45" i="1"/>
  <c r="G45" i="1"/>
  <c r="W34" i="1"/>
  <c r="U34" i="1"/>
  <c r="S34" i="1"/>
  <c r="Q34" i="1"/>
  <c r="O34" i="1"/>
  <c r="M34" i="1"/>
  <c r="K34" i="1"/>
  <c r="I34" i="1"/>
  <c r="G34" i="1"/>
  <c r="W26" i="1"/>
  <c r="U26" i="1"/>
  <c r="S26" i="1"/>
  <c r="Q26" i="1"/>
  <c r="O26" i="1"/>
  <c r="M26" i="1"/>
  <c r="K26" i="1"/>
  <c r="I26" i="1"/>
  <c r="G26" i="1"/>
  <c r="W11" i="1"/>
  <c r="U11" i="1"/>
  <c r="S11" i="1"/>
  <c r="Q11" i="1"/>
  <c r="O11" i="1"/>
  <c r="M11" i="1"/>
  <c r="K11" i="1"/>
  <c r="I11" i="1"/>
  <c r="G11" i="1"/>
  <c r="G9" i="1"/>
  <c r="M72" i="3" l="1"/>
  <c r="L72" i="3"/>
  <c r="K72" i="3"/>
  <c r="J72" i="3"/>
  <c r="I72" i="3"/>
  <c r="H72" i="3"/>
  <c r="G72" i="3"/>
  <c r="F72" i="3"/>
  <c r="E72" i="3"/>
  <c r="D72" i="3"/>
  <c r="N71" i="3"/>
  <c r="N70" i="3"/>
  <c r="M66" i="3"/>
  <c r="L66" i="3"/>
  <c r="K66" i="3"/>
  <c r="J66" i="3"/>
  <c r="I66" i="3"/>
  <c r="H66" i="3"/>
  <c r="G66" i="3"/>
  <c r="F66" i="3"/>
  <c r="E66" i="3"/>
  <c r="D66" i="3"/>
  <c r="N65" i="3"/>
  <c r="N64" i="3"/>
  <c r="N77" i="3"/>
  <c r="N78" i="3"/>
  <c r="N72" i="3" l="1"/>
  <c r="N66" i="3"/>
  <c r="D79" i="3"/>
  <c r="M160" i="3"/>
  <c r="L160" i="3"/>
  <c r="K160" i="3"/>
  <c r="J160" i="3"/>
  <c r="I160" i="3"/>
  <c r="H160" i="3"/>
  <c r="G160" i="3"/>
  <c r="F160" i="3"/>
  <c r="E160" i="3"/>
  <c r="D160" i="3"/>
  <c r="N159" i="3"/>
  <c r="N158" i="3"/>
  <c r="N157" i="3"/>
  <c r="N156" i="3"/>
  <c r="E109" i="3"/>
  <c r="E112" i="3" s="1"/>
  <c r="F109" i="3"/>
  <c r="F112" i="3" s="1"/>
  <c r="G109" i="3"/>
  <c r="G112" i="3" s="1"/>
  <c r="H109" i="3"/>
  <c r="H112" i="3" s="1"/>
  <c r="I109" i="3"/>
  <c r="I112" i="3" s="1"/>
  <c r="J109" i="3"/>
  <c r="J112" i="3" s="1"/>
  <c r="K109" i="3"/>
  <c r="K112" i="3" s="1"/>
  <c r="L109" i="3"/>
  <c r="L112" i="3" s="1"/>
  <c r="M109" i="3"/>
  <c r="M112" i="3" s="1"/>
  <c r="D109" i="3"/>
  <c r="D112" i="3" s="1"/>
  <c r="N111" i="3"/>
  <c r="N110" i="3"/>
  <c r="M79" i="3"/>
  <c r="L79" i="3"/>
  <c r="J79" i="3"/>
  <c r="I79" i="3"/>
  <c r="H79" i="3"/>
  <c r="G79" i="3"/>
  <c r="F79" i="3"/>
  <c r="E79" i="3"/>
  <c r="K79" i="3"/>
  <c r="N48" i="3"/>
  <c r="N15" i="3"/>
  <c r="N32" i="3"/>
  <c r="N109" i="3" l="1"/>
  <c r="N79" i="3"/>
  <c r="E60" i="3"/>
  <c r="G60" i="3"/>
  <c r="J60" i="3"/>
  <c r="K60" i="3"/>
  <c r="L60" i="3"/>
  <c r="M60" i="3"/>
  <c r="D60" i="3"/>
  <c r="E44" i="3"/>
  <c r="F44" i="3"/>
  <c r="G44" i="3"/>
  <c r="H44" i="3"/>
  <c r="I44" i="3"/>
  <c r="J44" i="3"/>
  <c r="K44" i="3"/>
  <c r="L44" i="3"/>
  <c r="M44" i="3"/>
  <c r="D44" i="3"/>
  <c r="E27" i="3"/>
  <c r="F27" i="3"/>
  <c r="G27" i="3"/>
  <c r="H27" i="3"/>
  <c r="I27" i="3"/>
  <c r="J27" i="3"/>
  <c r="K27" i="3"/>
  <c r="L27" i="3"/>
  <c r="M27" i="3"/>
  <c r="D27" i="3"/>
  <c r="N44" i="3" l="1"/>
  <c r="N27" i="3"/>
  <c r="N16" i="3"/>
  <c r="I49" i="3"/>
  <c r="I60" i="3" s="1"/>
  <c r="F49" i="3"/>
  <c r="F60" i="3" s="1"/>
  <c r="H49" i="3"/>
  <c r="H60" i="3" s="1"/>
  <c r="U44" i="1"/>
  <c r="N60" i="3" l="1"/>
  <c r="K82" i="3"/>
  <c r="E168" i="3" l="1"/>
  <c r="F168" i="3"/>
  <c r="D118" i="3" l="1"/>
  <c r="M168" i="3"/>
  <c r="L168" i="3"/>
  <c r="K168" i="3"/>
  <c r="J168" i="3"/>
  <c r="I168" i="3"/>
  <c r="H168" i="3"/>
  <c r="G168" i="3"/>
  <c r="D168" i="3"/>
  <c r="N167" i="3"/>
  <c r="N166" i="3"/>
  <c r="N165" i="3"/>
  <c r="N164" i="3"/>
  <c r="M118" i="3"/>
  <c r="L118" i="3"/>
  <c r="K118" i="3"/>
  <c r="J118" i="3"/>
  <c r="I118" i="3"/>
  <c r="H118" i="3"/>
  <c r="G118" i="3"/>
  <c r="F118" i="3"/>
  <c r="E118" i="3"/>
  <c r="N117" i="3"/>
  <c r="N116" i="3"/>
  <c r="N115" i="3"/>
  <c r="M84" i="3"/>
  <c r="L84" i="3"/>
  <c r="K84" i="3"/>
  <c r="J84" i="3"/>
  <c r="I84" i="3"/>
  <c r="G84" i="3"/>
  <c r="F84" i="3"/>
  <c r="E84" i="3"/>
  <c r="D84" i="3"/>
  <c r="N83" i="3"/>
  <c r="H84" i="3"/>
  <c r="E59" i="3"/>
  <c r="F59" i="3"/>
  <c r="G59" i="3"/>
  <c r="H59" i="3"/>
  <c r="I59" i="3"/>
  <c r="J59" i="3"/>
  <c r="K59" i="3"/>
  <c r="L59" i="3"/>
  <c r="M59" i="3"/>
  <c r="D59" i="3"/>
  <c r="N49" i="3"/>
  <c r="E26" i="3"/>
  <c r="F26" i="3"/>
  <c r="G26" i="3"/>
  <c r="H26" i="3"/>
  <c r="I26" i="3"/>
  <c r="J26" i="3"/>
  <c r="K26" i="3"/>
  <c r="L26" i="3"/>
  <c r="M26" i="3"/>
  <c r="D26" i="3"/>
  <c r="E43" i="3"/>
  <c r="F43" i="3"/>
  <c r="G43" i="3"/>
  <c r="H43" i="3"/>
  <c r="I43" i="3"/>
  <c r="J43" i="3"/>
  <c r="K43" i="3"/>
  <c r="L43" i="3"/>
  <c r="M43" i="3"/>
  <c r="D43" i="3"/>
  <c r="D42" i="3"/>
  <c r="N33" i="3"/>
  <c r="N82" i="3" l="1"/>
  <c r="N84" i="3" s="1"/>
  <c r="N26" i="3"/>
  <c r="N59" i="3"/>
  <c r="N43" i="3"/>
  <c r="M25" i="3" l="1"/>
  <c r="L25" i="3"/>
  <c r="K25" i="3"/>
  <c r="J25" i="3"/>
  <c r="I25" i="3"/>
  <c r="H25" i="3"/>
  <c r="G25" i="3"/>
  <c r="F25" i="3"/>
  <c r="E25" i="3"/>
  <c r="D25" i="3"/>
  <c r="M24" i="3"/>
  <c r="L24" i="3"/>
  <c r="K24" i="3"/>
  <c r="J24" i="3"/>
  <c r="I24" i="3"/>
  <c r="H24" i="3"/>
  <c r="G24" i="3"/>
  <c r="F24" i="3"/>
  <c r="E24" i="3"/>
  <c r="D24" i="3"/>
  <c r="M23" i="3"/>
  <c r="L23" i="3"/>
  <c r="K23" i="3"/>
  <c r="J23" i="3"/>
  <c r="I23" i="3"/>
  <c r="H23" i="3"/>
  <c r="G23" i="3"/>
  <c r="F23" i="3"/>
  <c r="E23" i="3"/>
  <c r="D23" i="3"/>
  <c r="M22" i="3"/>
  <c r="L22" i="3"/>
  <c r="K22" i="3"/>
  <c r="J22" i="3"/>
  <c r="I22" i="3"/>
  <c r="H22" i="3"/>
  <c r="G22" i="3"/>
  <c r="F22" i="3"/>
  <c r="E22" i="3"/>
  <c r="D22" i="3"/>
  <c r="N21" i="3"/>
  <c r="N20" i="3"/>
  <c r="N19" i="3"/>
  <c r="N18" i="3"/>
  <c r="N17" i="3"/>
  <c r="N34" i="3"/>
  <c r="N35" i="3"/>
  <c r="N36" i="3"/>
  <c r="N37" i="3"/>
  <c r="N38" i="3"/>
  <c r="D39" i="3"/>
  <c r="E39" i="3"/>
  <c r="F39" i="3"/>
  <c r="G39" i="3"/>
  <c r="H39" i="3"/>
  <c r="I39" i="3"/>
  <c r="J39" i="3"/>
  <c r="K39" i="3"/>
  <c r="L39" i="3"/>
  <c r="M39" i="3"/>
  <c r="D40" i="3"/>
  <c r="E40" i="3"/>
  <c r="F40" i="3"/>
  <c r="G40" i="3"/>
  <c r="H40" i="3"/>
  <c r="I40" i="3"/>
  <c r="J40" i="3"/>
  <c r="K40" i="3"/>
  <c r="L40" i="3"/>
  <c r="M40" i="3"/>
  <c r="D41" i="3"/>
  <c r="E41" i="3"/>
  <c r="F41" i="3"/>
  <c r="G41" i="3"/>
  <c r="H41" i="3"/>
  <c r="I41" i="3"/>
  <c r="J41" i="3"/>
  <c r="K41" i="3"/>
  <c r="L41" i="3"/>
  <c r="M41" i="3"/>
  <c r="N40" i="3" l="1"/>
  <c r="N25" i="3"/>
  <c r="N24" i="3"/>
  <c r="N23" i="3"/>
  <c r="N41" i="3"/>
  <c r="I52" i="1"/>
  <c r="K29" i="1" l="1"/>
  <c r="E178" i="3" l="1"/>
  <c r="E177" i="3"/>
  <c r="H87" i="3"/>
  <c r="F176" i="3"/>
  <c r="D176" i="3"/>
  <c r="G176" i="3"/>
  <c r="D127" i="3" l="1"/>
  <c r="E58" i="3" l="1"/>
  <c r="F58" i="3"/>
  <c r="G58" i="3"/>
  <c r="H58" i="3"/>
  <c r="I58" i="3"/>
  <c r="J58" i="3"/>
  <c r="K58" i="3"/>
  <c r="L58" i="3"/>
  <c r="M58" i="3"/>
  <c r="D58" i="3"/>
  <c r="N50" i="3"/>
  <c r="E42" i="3"/>
  <c r="F42" i="3"/>
  <c r="G42" i="3"/>
  <c r="H42" i="3"/>
  <c r="I42" i="3"/>
  <c r="J42" i="3"/>
  <c r="K42" i="3"/>
  <c r="L42" i="3"/>
  <c r="M42" i="3"/>
  <c r="M176" i="3"/>
  <c r="L176" i="3"/>
  <c r="K176" i="3"/>
  <c r="J176" i="3"/>
  <c r="I176" i="3"/>
  <c r="H176" i="3"/>
  <c r="E176" i="3"/>
  <c r="N175" i="3"/>
  <c r="N174" i="3"/>
  <c r="N173" i="3"/>
  <c r="N172" i="3"/>
  <c r="M127" i="3"/>
  <c r="L127" i="3"/>
  <c r="K127" i="3"/>
  <c r="J127" i="3"/>
  <c r="I127" i="3"/>
  <c r="H127" i="3"/>
  <c r="G127" i="3"/>
  <c r="F127" i="3"/>
  <c r="E127" i="3"/>
  <c r="N126" i="3"/>
  <c r="N125" i="3"/>
  <c r="N124" i="3"/>
  <c r="N132" i="3"/>
  <c r="N133" i="3"/>
  <c r="N134" i="3"/>
  <c r="D135" i="3"/>
  <c r="E135" i="3"/>
  <c r="F135" i="3"/>
  <c r="G135" i="3"/>
  <c r="H135" i="3"/>
  <c r="I135" i="3"/>
  <c r="J135" i="3"/>
  <c r="K135" i="3"/>
  <c r="L135" i="3"/>
  <c r="M135" i="3"/>
  <c r="N181" i="3"/>
  <c r="M89" i="3"/>
  <c r="L89" i="3"/>
  <c r="K89" i="3"/>
  <c r="J89" i="3"/>
  <c r="I89" i="3"/>
  <c r="H89" i="3"/>
  <c r="G89" i="3"/>
  <c r="F89" i="3"/>
  <c r="E89" i="3"/>
  <c r="D89" i="3"/>
  <c r="N88" i="3"/>
  <c r="N87" i="3"/>
  <c r="N92" i="3"/>
  <c r="N93" i="3"/>
  <c r="I185" i="3"/>
  <c r="U41" i="1"/>
  <c r="S41" i="1"/>
  <c r="Q41" i="1"/>
  <c r="O41" i="1"/>
  <c r="K41" i="1"/>
  <c r="G41" i="1"/>
  <c r="K17" i="1"/>
  <c r="N42" i="3" l="1"/>
  <c r="N58" i="3"/>
  <c r="N89" i="3"/>
  <c r="S33" i="1"/>
  <c r="O30" i="1"/>
  <c r="Q31" i="1"/>
  <c r="N183" i="3" l="1"/>
  <c r="E185" i="3" l="1"/>
  <c r="F185" i="3"/>
  <c r="G185" i="3"/>
  <c r="H185" i="3"/>
  <c r="J185" i="3"/>
  <c r="K185" i="3"/>
  <c r="L185" i="3"/>
  <c r="M185" i="3"/>
  <c r="D185" i="3"/>
  <c r="N184" i="3"/>
  <c r="N182" i="3"/>
  <c r="S13" i="1"/>
  <c r="G25" i="1" l="1"/>
  <c r="M57" i="3"/>
  <c r="L57" i="3"/>
  <c r="K57" i="3"/>
  <c r="J57" i="3"/>
  <c r="I57" i="3"/>
  <c r="H57" i="3"/>
  <c r="G57" i="3"/>
  <c r="F57" i="3"/>
  <c r="E57" i="3"/>
  <c r="D57" i="3"/>
  <c r="N57" i="3" l="1"/>
  <c r="K53" i="1"/>
  <c r="K54" i="1"/>
  <c r="K55" i="1"/>
  <c r="K56" i="1"/>
  <c r="K52" i="1"/>
  <c r="W53" i="1"/>
  <c r="W54" i="1"/>
  <c r="W55" i="1"/>
  <c r="W56" i="1"/>
  <c r="W52" i="1"/>
  <c r="U53" i="1"/>
  <c r="U54" i="1"/>
  <c r="U55" i="1"/>
  <c r="U56" i="1"/>
  <c r="U52" i="1"/>
  <c r="S53" i="1"/>
  <c r="S54" i="1"/>
  <c r="S55" i="1"/>
  <c r="S56" i="1"/>
  <c r="S52" i="1"/>
  <c r="Q53" i="1"/>
  <c r="Q54" i="1"/>
  <c r="Q55" i="1"/>
  <c r="Q56" i="1"/>
  <c r="Q52" i="1"/>
  <c r="O53" i="1"/>
  <c r="O54" i="1"/>
  <c r="O55" i="1"/>
  <c r="O56" i="1"/>
  <c r="O52" i="1"/>
  <c r="M53" i="1"/>
  <c r="M54" i="1"/>
  <c r="M55" i="1"/>
  <c r="M56" i="1"/>
  <c r="M52" i="1"/>
  <c r="I53" i="1"/>
  <c r="I54" i="1"/>
  <c r="I55" i="1"/>
  <c r="I56" i="1"/>
  <c r="G53" i="1"/>
  <c r="G54" i="1"/>
  <c r="G55" i="1"/>
  <c r="G56" i="1"/>
  <c r="W38" i="1"/>
  <c r="W39" i="1"/>
  <c r="W40" i="1"/>
  <c r="W41" i="1"/>
  <c r="W42" i="1"/>
  <c r="W43" i="1"/>
  <c r="W44" i="1"/>
  <c r="W37" i="1"/>
  <c r="U38" i="1"/>
  <c r="U39" i="1"/>
  <c r="U40" i="1"/>
  <c r="U42" i="1"/>
  <c r="U43" i="1"/>
  <c r="U37" i="1"/>
  <c r="S38" i="1"/>
  <c r="S39" i="1"/>
  <c r="S40" i="1"/>
  <c r="S42" i="1"/>
  <c r="S43" i="1"/>
  <c r="S44" i="1"/>
  <c r="S37" i="1"/>
  <c r="Q38" i="1"/>
  <c r="Q39" i="1"/>
  <c r="Q40" i="1"/>
  <c r="Q42" i="1"/>
  <c r="Q43" i="1"/>
  <c r="Q44" i="1"/>
  <c r="Q37" i="1"/>
  <c r="O38" i="1"/>
  <c r="O39" i="1"/>
  <c r="O40" i="1"/>
  <c r="O42" i="1"/>
  <c r="O43" i="1"/>
  <c r="O44" i="1"/>
  <c r="O37" i="1"/>
  <c r="M38" i="1"/>
  <c r="M39" i="1"/>
  <c r="M40" i="1"/>
  <c r="M42" i="1"/>
  <c r="M43" i="1"/>
  <c r="M44" i="1"/>
  <c r="M37" i="1"/>
  <c r="K38" i="1"/>
  <c r="K39" i="1"/>
  <c r="K40" i="1"/>
  <c r="K42" i="1"/>
  <c r="K43" i="1"/>
  <c r="K44" i="1"/>
  <c r="K37" i="1"/>
  <c r="I38" i="1"/>
  <c r="I39" i="1"/>
  <c r="I40" i="1"/>
  <c r="I41" i="1"/>
  <c r="I42" i="1"/>
  <c r="I43" i="1"/>
  <c r="I44" i="1"/>
  <c r="I37" i="1"/>
  <c r="G38" i="1"/>
  <c r="G39" i="1"/>
  <c r="G40" i="1"/>
  <c r="G42" i="1"/>
  <c r="G43" i="1"/>
  <c r="G44" i="1"/>
  <c r="G37" i="1"/>
  <c r="W21" i="1"/>
  <c r="W22" i="1"/>
  <c r="W23" i="1"/>
  <c r="W24" i="1"/>
  <c r="W25" i="1"/>
  <c r="W27" i="1"/>
  <c r="W29" i="1"/>
  <c r="W30" i="1"/>
  <c r="W31" i="1"/>
  <c r="W32" i="1"/>
  <c r="W33" i="1"/>
  <c r="W20" i="1"/>
  <c r="U21" i="1"/>
  <c r="U22" i="1"/>
  <c r="U23" i="1"/>
  <c r="U24" i="1"/>
  <c r="U25" i="1"/>
  <c r="U27" i="1"/>
  <c r="U29" i="1"/>
  <c r="U30" i="1"/>
  <c r="U31" i="1"/>
  <c r="U32" i="1"/>
  <c r="U33" i="1"/>
  <c r="U20" i="1"/>
  <c r="S21" i="1"/>
  <c r="S22" i="1"/>
  <c r="S23" i="1"/>
  <c r="S24" i="1"/>
  <c r="S25" i="1"/>
  <c r="S27" i="1"/>
  <c r="S29" i="1"/>
  <c r="S30" i="1"/>
  <c r="S31" i="1"/>
  <c r="S32" i="1"/>
  <c r="S20" i="1"/>
  <c r="Q21" i="1"/>
  <c r="Q22" i="1"/>
  <c r="Q23" i="1"/>
  <c r="Q24" i="1"/>
  <c r="Q25" i="1"/>
  <c r="Q27" i="1"/>
  <c r="Q29" i="1"/>
  <c r="Q30" i="1"/>
  <c r="Q32" i="1"/>
  <c r="Q33" i="1"/>
  <c r="Q20" i="1"/>
  <c r="O21" i="1"/>
  <c r="O22" i="1"/>
  <c r="O23" i="1"/>
  <c r="O24" i="1"/>
  <c r="O25" i="1"/>
  <c r="O27" i="1"/>
  <c r="O29" i="1"/>
  <c r="O31" i="1"/>
  <c r="O32" i="1"/>
  <c r="O33" i="1"/>
  <c r="O20" i="1"/>
  <c r="M21" i="1"/>
  <c r="M22" i="1"/>
  <c r="M23" i="1"/>
  <c r="M24" i="1"/>
  <c r="M25" i="1"/>
  <c r="M27" i="1"/>
  <c r="M29" i="1"/>
  <c r="M30" i="1"/>
  <c r="M31" i="1"/>
  <c r="M32" i="1"/>
  <c r="M33" i="1"/>
  <c r="M20" i="1"/>
  <c r="K21" i="1"/>
  <c r="K22" i="1"/>
  <c r="K23" i="1"/>
  <c r="K24" i="1"/>
  <c r="K25" i="1"/>
  <c r="K27" i="1"/>
  <c r="K30" i="1"/>
  <c r="K31" i="1"/>
  <c r="K32" i="1"/>
  <c r="K33" i="1"/>
  <c r="K20" i="1"/>
  <c r="I21" i="1"/>
  <c r="I22" i="1"/>
  <c r="I23" i="1"/>
  <c r="I24" i="1"/>
  <c r="I25" i="1"/>
  <c r="I27" i="1"/>
  <c r="I29" i="1"/>
  <c r="I30" i="1"/>
  <c r="I31" i="1"/>
  <c r="I32" i="1"/>
  <c r="I33" i="1"/>
  <c r="I20" i="1"/>
  <c r="G21" i="1"/>
  <c r="G22" i="1"/>
  <c r="G23" i="1"/>
  <c r="G24" i="1"/>
  <c r="G27" i="1"/>
  <c r="G29" i="1"/>
  <c r="G30" i="1"/>
  <c r="G31" i="1"/>
  <c r="G32" i="1"/>
  <c r="G33" i="1"/>
  <c r="G20" i="1"/>
  <c r="M50" i="1" l="1"/>
  <c r="M36" i="1" s="1"/>
  <c r="U50" i="1"/>
  <c r="U36" i="1" s="1"/>
  <c r="G35" i="1"/>
  <c r="G19" i="1" s="1"/>
  <c r="O50" i="1"/>
  <c r="O36" i="1" s="1"/>
  <c r="I50" i="1"/>
  <c r="I36" i="1" s="1"/>
  <c r="K50" i="1"/>
  <c r="K36" i="1" s="1"/>
  <c r="S50" i="1"/>
  <c r="S36" i="1" s="1"/>
  <c r="Q35" i="1"/>
  <c r="Q19" i="1" s="1"/>
  <c r="G50" i="1"/>
  <c r="G36" i="1" s="1"/>
  <c r="Q50" i="1"/>
  <c r="Q36" i="1" s="1"/>
  <c r="W50" i="1"/>
  <c r="W36" i="1" s="1"/>
  <c r="S35" i="1"/>
  <c r="S19" i="1" s="1"/>
  <c r="I35" i="1"/>
  <c r="I19" i="1" s="1"/>
  <c r="W35" i="1"/>
  <c r="W19" i="1" s="1"/>
  <c r="U35" i="1"/>
  <c r="U19" i="1" s="1"/>
  <c r="O35" i="1"/>
  <c r="O19" i="1" s="1"/>
  <c r="M35" i="1"/>
  <c r="M19" i="1" s="1"/>
  <c r="K35" i="1"/>
  <c r="K19" i="1" s="1"/>
  <c r="K57" i="1"/>
  <c r="K51" i="1" s="1"/>
  <c r="M57" i="1"/>
  <c r="M51" i="1" s="1"/>
  <c r="O57" i="1"/>
  <c r="O51" i="1" s="1"/>
  <c r="Q57" i="1"/>
  <c r="Q51" i="1" s="1"/>
  <c r="U57" i="1"/>
  <c r="U51" i="1" s="1"/>
  <c r="S57" i="1"/>
  <c r="S51" i="1" s="1"/>
  <c r="I57" i="1"/>
  <c r="I51" i="1" s="1"/>
  <c r="G57" i="1"/>
  <c r="G51" i="1" s="1"/>
  <c r="W57" i="1"/>
  <c r="W51" i="1" s="1"/>
  <c r="N51" i="3"/>
  <c r="W9" i="1"/>
  <c r="W10" i="1"/>
  <c r="W12" i="1"/>
  <c r="W13" i="1"/>
  <c r="W14" i="1"/>
  <c r="W15" i="1"/>
  <c r="W16" i="1"/>
  <c r="W17" i="1"/>
  <c r="U9" i="1"/>
  <c r="U10" i="1"/>
  <c r="U12" i="1"/>
  <c r="U13" i="1"/>
  <c r="U14" i="1"/>
  <c r="U15" i="1"/>
  <c r="U16" i="1"/>
  <c r="U17" i="1"/>
  <c r="S9" i="1"/>
  <c r="S10" i="1"/>
  <c r="S12" i="1"/>
  <c r="S14" i="1"/>
  <c r="S15" i="1"/>
  <c r="S16" i="1"/>
  <c r="S17" i="1"/>
  <c r="Q9" i="1"/>
  <c r="Q10" i="1"/>
  <c r="Q12" i="1"/>
  <c r="Q13" i="1"/>
  <c r="Q14" i="1"/>
  <c r="Q15" i="1"/>
  <c r="Q16" i="1"/>
  <c r="Q17" i="1"/>
  <c r="O9" i="1"/>
  <c r="O10" i="1"/>
  <c r="O12" i="1"/>
  <c r="O14" i="1"/>
  <c r="O15" i="1"/>
  <c r="O16" i="1"/>
  <c r="O17" i="1"/>
  <c r="M9" i="1"/>
  <c r="M10" i="1"/>
  <c r="M12" i="1"/>
  <c r="M13" i="1"/>
  <c r="M14" i="1"/>
  <c r="M15" i="1"/>
  <c r="M16" i="1"/>
  <c r="M17" i="1"/>
  <c r="K9" i="1"/>
  <c r="K10" i="1"/>
  <c r="K12" i="1"/>
  <c r="K13" i="1"/>
  <c r="K14" i="1"/>
  <c r="K15" i="1"/>
  <c r="K16" i="1"/>
  <c r="I9" i="1"/>
  <c r="I10" i="1"/>
  <c r="I12" i="1"/>
  <c r="I13" i="1"/>
  <c r="I14" i="1"/>
  <c r="I15" i="1"/>
  <c r="I16" i="1"/>
  <c r="I17" i="1"/>
  <c r="M94" i="3"/>
  <c r="L94" i="3"/>
  <c r="K94" i="3"/>
  <c r="J94" i="3"/>
  <c r="I94" i="3"/>
  <c r="H94" i="3"/>
  <c r="G94" i="3"/>
  <c r="F94" i="3"/>
  <c r="D94" i="3"/>
  <c r="N94" i="3"/>
  <c r="E98" i="3"/>
  <c r="E100" i="3" s="1"/>
  <c r="N99" i="3"/>
  <c r="M146" i="3"/>
  <c r="M147" i="3" s="1"/>
  <c r="L146" i="3"/>
  <c r="L147" i="3" s="1"/>
  <c r="K146" i="3"/>
  <c r="K147" i="3" s="1"/>
  <c r="J146" i="3"/>
  <c r="J147" i="3" s="1"/>
  <c r="I146" i="3"/>
  <c r="I147" i="3" s="1"/>
  <c r="H146" i="3"/>
  <c r="H147" i="3" s="1"/>
  <c r="G146" i="3"/>
  <c r="G147" i="3" s="1"/>
  <c r="F146" i="3"/>
  <c r="F147" i="3" s="1"/>
  <c r="E146" i="3"/>
  <c r="E147" i="3" s="1"/>
  <c r="D146" i="3"/>
  <c r="D147" i="3" s="1"/>
  <c r="N145" i="3"/>
  <c r="N144" i="3"/>
  <c r="M140" i="3"/>
  <c r="M141" i="3" s="1"/>
  <c r="L140" i="3"/>
  <c r="L141" i="3" s="1"/>
  <c r="K140" i="3"/>
  <c r="K141" i="3" s="1"/>
  <c r="J140" i="3"/>
  <c r="J141" i="3" s="1"/>
  <c r="I140" i="3"/>
  <c r="I141" i="3" s="1"/>
  <c r="H140" i="3"/>
  <c r="H141" i="3" s="1"/>
  <c r="G140" i="3"/>
  <c r="G141" i="3" s="1"/>
  <c r="F140" i="3"/>
  <c r="F141" i="3" s="1"/>
  <c r="E140" i="3"/>
  <c r="E141" i="3" s="1"/>
  <c r="D140" i="3"/>
  <c r="D141" i="3" s="1"/>
  <c r="N139" i="3"/>
  <c r="N138" i="3"/>
  <c r="M104" i="3"/>
  <c r="L104" i="3"/>
  <c r="K104" i="3"/>
  <c r="J104" i="3"/>
  <c r="I104" i="3"/>
  <c r="H104" i="3"/>
  <c r="G104" i="3"/>
  <c r="F104" i="3"/>
  <c r="E104" i="3"/>
  <c r="D104" i="3"/>
  <c r="N103" i="3"/>
  <c r="N102" i="3"/>
  <c r="M100" i="3"/>
  <c r="L100" i="3"/>
  <c r="K100" i="3"/>
  <c r="J100" i="3"/>
  <c r="I100" i="3"/>
  <c r="H100" i="3"/>
  <c r="G100" i="3"/>
  <c r="F100" i="3"/>
  <c r="D100" i="3"/>
  <c r="M56" i="3"/>
  <c r="L56" i="3"/>
  <c r="K56" i="3"/>
  <c r="J56" i="3"/>
  <c r="I56" i="3"/>
  <c r="H56" i="3"/>
  <c r="G56" i="3"/>
  <c r="F56" i="3"/>
  <c r="E56" i="3"/>
  <c r="D56" i="3"/>
  <c r="M55" i="3"/>
  <c r="L55" i="3"/>
  <c r="K55" i="3"/>
  <c r="J55" i="3"/>
  <c r="I55" i="3"/>
  <c r="H55" i="3"/>
  <c r="G55" i="3"/>
  <c r="F55" i="3"/>
  <c r="E55" i="3"/>
  <c r="D55" i="3"/>
  <c r="N54" i="3"/>
  <c r="N53" i="3"/>
  <c r="N52" i="3"/>
  <c r="M11" i="3"/>
  <c r="L11" i="3"/>
  <c r="K11" i="3"/>
  <c r="J11" i="3"/>
  <c r="I11" i="3"/>
  <c r="H11" i="3"/>
  <c r="G11" i="3"/>
  <c r="F11" i="3"/>
  <c r="E11" i="3"/>
  <c r="D11" i="3"/>
  <c r="N10" i="3"/>
  <c r="N9" i="3"/>
  <c r="N8" i="3"/>
  <c r="M7" i="3"/>
  <c r="L7" i="3"/>
  <c r="K7" i="3"/>
  <c r="J7" i="3"/>
  <c r="I7" i="3"/>
  <c r="H7" i="3"/>
  <c r="G7" i="3"/>
  <c r="F7" i="3"/>
  <c r="E7" i="3"/>
  <c r="D7" i="3"/>
  <c r="N6" i="3"/>
  <c r="N5" i="3"/>
  <c r="N98" i="3" l="1"/>
  <c r="N100" i="3" s="1"/>
  <c r="N56" i="3"/>
  <c r="N104" i="3"/>
  <c r="U18" i="1"/>
  <c r="U8" i="1" s="1"/>
  <c r="U58" i="1" s="1"/>
  <c r="W18" i="1"/>
  <c r="W8" i="1" s="1"/>
  <c r="W58" i="1" s="1"/>
  <c r="O18" i="1"/>
  <c r="O8" i="1" s="1"/>
  <c r="O58" i="1" s="1"/>
  <c r="M18" i="1"/>
  <c r="M8" i="1" s="1"/>
  <c r="M58" i="1" s="1"/>
  <c r="S18" i="1"/>
  <c r="S8" i="1" s="1"/>
  <c r="S58" i="1" s="1"/>
  <c r="Q18" i="1"/>
  <c r="Q8" i="1" s="1"/>
  <c r="Q58" i="1" s="1"/>
  <c r="K18" i="1"/>
  <c r="K8" i="1" s="1"/>
  <c r="K58" i="1" s="1"/>
  <c r="I18" i="1"/>
  <c r="N11" i="3"/>
  <c r="E94" i="3"/>
  <c r="N146" i="3"/>
  <c r="N147" i="3" s="1"/>
  <c r="N7" i="3"/>
  <c r="N140" i="3"/>
  <c r="I8" i="1" l="1"/>
  <c r="I58" i="1" s="1"/>
  <c r="G10" i="1"/>
  <c r="G12" i="1"/>
  <c r="G13" i="1"/>
  <c r="G14" i="1"/>
  <c r="G15" i="1"/>
  <c r="G16" i="1"/>
  <c r="G17" i="1"/>
  <c r="G18" i="1" l="1"/>
  <c r="G8" i="1" s="1"/>
  <c r="G58" i="1" s="1"/>
</calcChain>
</file>

<file path=xl/sharedStrings.xml><?xml version="1.0" encoding="utf-8"?>
<sst xmlns="http://schemas.openxmlformats.org/spreadsheetml/2006/main" count="568" uniqueCount="206">
  <si>
    <t>№ п\п</t>
  </si>
  <si>
    <t>Наименование индикатора</t>
  </si>
  <si>
    <t>Единица измерения</t>
  </si>
  <si>
    <t>Условия оценки -</t>
  </si>
  <si>
    <t>5-бальная система</t>
  </si>
  <si>
    <t>Удельный вес</t>
  </si>
  <si>
    <t>1. Планирование бюджета</t>
  </si>
  <si>
    <t>1.1.</t>
  </si>
  <si>
    <t>да/нет</t>
  </si>
  <si>
    <t>1.2.</t>
  </si>
  <si>
    <t>Своевременность принятия решения о бюджете</t>
  </si>
  <si>
    <t>1.3.</t>
  </si>
  <si>
    <t>1.4.</t>
  </si>
  <si>
    <t>1.5.</t>
  </si>
  <si>
    <t>%</t>
  </si>
  <si>
    <t>1.6.</t>
  </si>
  <si>
    <t>1.7.</t>
  </si>
  <si>
    <t>1.8.</t>
  </si>
  <si>
    <r>
      <t xml:space="preserve">Наличие муниципального правового акта об утверждении </t>
    </r>
    <r>
      <rPr>
        <sz val="12"/>
        <color theme="1"/>
        <rFont val="Times New Roman"/>
        <family val="1"/>
        <charset val="204"/>
      </rPr>
      <t>Плана мероприятий по росту доходов, оптимизации расходов бюджета и совершенствованию долговой политики муниципального образования</t>
    </r>
  </si>
  <si>
    <t>1.9.</t>
  </si>
  <si>
    <r>
      <t xml:space="preserve">Достигнутый бюджетный эффект от реализации Плана </t>
    </r>
    <r>
      <rPr>
        <sz val="12"/>
        <color theme="1"/>
        <rFont val="Times New Roman"/>
        <family val="1"/>
        <charset val="204"/>
      </rPr>
      <t>мероприятий по росту доходов, оптимизации расходов бюджета и совершенствованию долговой политики муниципального образования</t>
    </r>
  </si>
  <si>
    <t>Итого по разделу 1</t>
  </si>
  <si>
    <t>2. Исполнение бюджета</t>
  </si>
  <si>
    <t>2.1.</t>
  </si>
  <si>
    <t>Количество изменений, внесенных в решение о бюджете муниципального образования в отчетном финансовом году</t>
  </si>
  <si>
    <t>количество изменений, внесенных в решение о бюджете</t>
  </si>
  <si>
    <t>2.2.</t>
  </si>
  <si>
    <t>2.3.</t>
  </si>
  <si>
    <t>2.4.</t>
  </si>
  <si>
    <t>2.5.</t>
  </si>
  <si>
    <t>2.6.</t>
  </si>
  <si>
    <t>Темп роста поступлений налоговых доходов бюджета муниципального образования к соответствующему периоду прошлого года</t>
  </si>
  <si>
    <t>2.7.</t>
  </si>
  <si>
    <t>2.8.</t>
  </si>
  <si>
    <t>Отношение сумм финансовых нарушений согласно предписаниям (представлениям), выявленных по актам ревизии, к расходам бюджета муниципального образования</t>
  </si>
  <si>
    <t>2.9.</t>
  </si>
  <si>
    <t>Случаи отвлечения остатков целевых средств муниципальными образованиями в отчетном финансовом году</t>
  </si>
  <si>
    <t>Количество кварталов в отчетном финансовом году, в которые муниципальными образованиями производилось отвлечение остатков целевых средств</t>
  </si>
  <si>
    <t>2.10.</t>
  </si>
  <si>
    <t>2.11.</t>
  </si>
  <si>
    <t>да/ нет</t>
  </si>
  <si>
    <t>достигается/не достигается</t>
  </si>
  <si>
    <t>Итого по разделу 2</t>
  </si>
  <si>
    <t>3. Открытость бюджетного процесса</t>
  </si>
  <si>
    <t>3.1.</t>
  </si>
  <si>
    <t>3.2.</t>
  </si>
  <si>
    <t>3.3.</t>
  </si>
  <si>
    <t>3.4.</t>
  </si>
  <si>
    <t>проводятся/</t>
  </si>
  <si>
    <t>1 - проводятся</t>
  </si>
  <si>
    <t>3.5.</t>
  </si>
  <si>
    <t>3.6.</t>
  </si>
  <si>
    <t>3.7.</t>
  </si>
  <si>
    <t>3.8.</t>
  </si>
  <si>
    <t>Итого по разделу 3</t>
  </si>
  <si>
    <t>4. Оказание муниципальных услуг</t>
  </si>
  <si>
    <t>4.1.</t>
  </si>
  <si>
    <t>Наличие реестра муниципальных услуг</t>
  </si>
  <si>
    <t>наличие/ отсутствие</t>
  </si>
  <si>
    <t>4.2.</t>
  </si>
  <si>
    <t>Соответствие реестра муниципальных услуг вопросам местного значения</t>
  </si>
  <si>
    <t>4.3.</t>
  </si>
  <si>
    <t>Наличие муниципального правового акта, устанавливающего административные  регламенты (требования к качеству) предоставления муниципальных услуг включенных в реестр</t>
  </si>
  <si>
    <t>4.4.</t>
  </si>
  <si>
    <t>4.5.</t>
  </si>
  <si>
    <t>Итого по разделу 4</t>
  </si>
  <si>
    <t>Итого</t>
  </si>
  <si>
    <t>Кондинское</t>
  </si>
  <si>
    <t>Куминский</t>
  </si>
  <si>
    <t>Луговой</t>
  </si>
  <si>
    <t>Междуреченский</t>
  </si>
  <si>
    <t>Мортка</t>
  </si>
  <si>
    <t>Леуши</t>
  </si>
  <si>
    <t>Мулымья</t>
  </si>
  <si>
    <t>Болчары</t>
  </si>
  <si>
    <t>Половинка</t>
  </si>
  <si>
    <t>Шугур</t>
  </si>
  <si>
    <t>Баллы</t>
  </si>
  <si>
    <t>Расчет оценки</t>
  </si>
  <si>
    <t>1 - до 1 января очередного финансового года;
0 - после 1 января очередного финансового года</t>
  </si>
  <si>
    <t>1 - наличие
0 - отсутствие</t>
  </si>
  <si>
    <t>Наличие актуального муниципального правового акта о проведении ежегодной оценки эффективности предоставленных (планируемых к предоставлению) налоговых льгот и ставок налогов, установленных (планируемых к установлению) представительным органом местного самоуправления муниципального образования</t>
  </si>
  <si>
    <t xml:space="preserve">Доля расходов бюджета муниципального образования, формируемых в рамках муниципальных программ в общем объеме расходов бюджета </t>
  </si>
  <si>
    <t>3 - 100%
2 - 85-95%
1 - 65-85%
0 - менее 65%</t>
  </si>
  <si>
    <t>Соблюдение сроков и качества представляемой в Комитет по финансам отчетности, информации по запросам</t>
  </si>
  <si>
    <t>5 - в срок;
4 -  с отклонением от установленного срока сдачи более чем на 1 день;
3 - с отклонением от установленного срока сдачи более чем на 2 дня;
2 - с отклонением от установленного срока сдачи более чем на 3 дня;
1 - с отклонением от установленного срока сдачи более чем на 4 дня;
0 - с отклонением от установленного срока сдачи более чем на 5 дней</t>
  </si>
  <si>
    <t>3 - без замечаний
1 - с замечаниями</t>
  </si>
  <si>
    <t>Соблюдение норматива формирования расходов на содержание органов местного самоуправления, установленного постановлением Правительства Ханты-Мансийского автономного округа - Югры от 06 августа 2010 года № 191-п «О нормативах формирования расходов на содержание органов местного самоуправления Ханты-Мансийского автономного округа - Югры» для поселения</t>
  </si>
  <si>
    <t>3 - соблюдение
0 - несоблюдение</t>
  </si>
  <si>
    <t>Темп роста поступлений неналоговых доходов бюджета муниципального образования к соответствующему периоду прошлого года</t>
  </si>
  <si>
    <t>1 - отсутствие
0 - наличие</t>
  </si>
  <si>
    <t xml:space="preserve">1 - достигается
0 - не достигается
</t>
  </si>
  <si>
    <t>размещается/не размещается</t>
  </si>
  <si>
    <t>1 - размещается
0 - не размещается</t>
  </si>
  <si>
    <t>1 - размещается  
0 - не размещается</t>
  </si>
  <si>
    <t>2 - размещается
0 - не размещается</t>
  </si>
  <si>
    <t>проводятся/ не проводятся</t>
  </si>
  <si>
    <t>1 - проводятся
0 - не проводятся</t>
  </si>
  <si>
    <t>2 - соответствует;
1 - частично соответствует;
0 - не соответствует</t>
  </si>
  <si>
    <t>соответствует/не соответствует</t>
  </si>
  <si>
    <t>2 - наличие
0 - отсутствие</t>
  </si>
  <si>
    <t>Темп роста поступлений налоговых (неналоговых) доходов бюджета муниципального образования к соответствующему периоду прошлого года (пункты 2.5. и 2.6.)</t>
  </si>
  <si>
    <t>Налоговые</t>
  </si>
  <si>
    <t>Неналоговые</t>
  </si>
  <si>
    <t>2015/2014</t>
  </si>
  <si>
    <t>2014/2013</t>
  </si>
  <si>
    <t>Финансовые нарушения по актам КСП, КРО в 2015 году</t>
  </si>
  <si>
    <t>Всего расходы</t>
  </si>
  <si>
    <t>Доля %</t>
  </si>
  <si>
    <t>Финансовые нарушения по актам КСП в 2014 году</t>
  </si>
  <si>
    <t>Доля расходов бюджета муниципального образования, формируемых в рамках целевых программ в общем объеме расходов бюджета (за исключением расходов, осуществляемых за счет иных межбюджетных трансфертов, предоставляемых в рамках целевых программ Ханты-Мансийского автономного округа – Югры и муниципального образования Кондинский район) (пункт 1.5.)</t>
  </si>
  <si>
    <t>2015 год</t>
  </si>
  <si>
    <t>Непрограммные расходы</t>
  </si>
  <si>
    <t>Расходы в рамках программ</t>
  </si>
  <si>
    <t>Доля расходов в рамках программ</t>
  </si>
  <si>
    <t>2014 год</t>
  </si>
  <si>
    <t>Финансовые нарушения по актам КСП, КРО в 2016 году</t>
  </si>
  <si>
    <t>2016 год</t>
  </si>
  <si>
    <t>2016/2015</t>
  </si>
  <si>
    <t>бюджетый эффект от реализации меропр доходы</t>
  </si>
  <si>
    <t>полученный бюджетный эффект расходы</t>
  </si>
  <si>
    <t>бюджетый эффект от реализации меропр расходы</t>
  </si>
  <si>
    <t>полученный бюджетный эффект доходы</t>
  </si>
  <si>
    <t>Достигнутый бюджетный эффект от реализации Плана мероприятий по росту доходов, оптимизации расходов бюджета и совершенствованию долговой политики муниципального образования п 1.9</t>
  </si>
  <si>
    <t>достигнутый бюджетный эффект</t>
  </si>
  <si>
    <t>Темп роста поступлений налоговых (неналоговых) доходов бюджета муниципального образования к соответствующему периоду прошлого года (пункты 2.6. и 2.7.)</t>
  </si>
  <si>
    <t>Отношение сумм финансовых нарушений согласно предписаниям (представлениям), выявленных по актам ревизии, к расходам бюджета муниципального образования (пункт 2.8.)</t>
  </si>
  <si>
    <t>Проведение публичных слушаний по проекту бюджета муниципального образования и проекту отчета об исполнении бюджета муниципального образования в соответствии с установленным порядком</t>
  </si>
  <si>
    <t>средний балл</t>
  </si>
  <si>
    <t>Финансовые нарушения по актам КСП, КРО в 2017 году</t>
  </si>
  <si>
    <t>2017 год</t>
  </si>
  <si>
    <t>2017/2016</t>
  </si>
  <si>
    <t>Темп роста поступлений налоговых (неналоговых) доходов бюджета муниципального образования к соответствующему периоду прошлого года (пункты 2.6. и 2.7.) (без акциз 103)</t>
  </si>
  <si>
    <t>2018/2017</t>
  </si>
  <si>
    <t>Финансовые нарушения по актам КСП, КРО в 2018 году</t>
  </si>
  <si>
    <t>2018 год</t>
  </si>
  <si>
    <t>1</t>
  </si>
  <si>
    <t>2019/2018</t>
  </si>
  <si>
    <t>Финансовые нарушения по актам КСП, КРО в 2019 году</t>
  </si>
  <si>
    <t>2019 год</t>
  </si>
  <si>
    <t xml:space="preserve">Темп роста поступлений доходов бюджета по земельному налогу и налогу на имущество муниципального образования к соответствующему периоду </t>
  </si>
  <si>
    <t xml:space="preserve"> %</t>
  </si>
  <si>
    <t>Платные услуги и прочие поступления</t>
  </si>
  <si>
    <t>Темп роста поступлений доходов бюджета от оказания платных услуг и прочих поступлений от использования имущества муниципального образования к соответствующему периоду прошлого года</t>
  </si>
  <si>
    <t>Принятие решения о бюджете с учетом полученных рекомендаций согласно заключению на проект бюджета комитета по финансам и налоговой политики администрации Кондинского района (Департамента финансов Ханты - Мансийского автономного округа - Югры)</t>
  </si>
  <si>
    <t>1-замечания устранены,решение о бюджете принято, с учетом, полученных рекомендаций;                0 - замечания не устранены, решение о бюджете принято без учета, полученных рекомендаций</t>
  </si>
  <si>
    <t>Темп роста поступлений доходов бюджета по земельному налогу и налогу на имущество муниципального образования к соответствующему периоду прошлого года</t>
  </si>
  <si>
    <t>3 - отвлечение не производилось;
2 - отвлечение производилось не более 1 раза;
1 - отвлечение производилось не более 2 раз;
0 - отвлечение производилось 3 раза и более.</t>
  </si>
  <si>
    <t>2.12.</t>
  </si>
  <si>
    <t>Отсутствие объема просроченной кредиторской задолженности бюджета муниципального образования к общему объему расходов бюджета муниципального образования</t>
  </si>
  <si>
    <t xml:space="preserve">1 - отсутствие;
0 - наличие;
</t>
  </si>
  <si>
    <t>2.13.</t>
  </si>
  <si>
    <t>Отсутствие просроченной кредиторской задолженности бюджета муниципального образования по выплате заработной платы за счет средств местного бюджета</t>
  </si>
  <si>
    <t xml:space="preserve">2.14.
</t>
  </si>
  <si>
    <t>Достижение целевых значений показателей оплаты труда работников бюджетной сферы в соответствии с указами Президента Российской Федерации</t>
  </si>
  <si>
    <t>2.15.</t>
  </si>
  <si>
    <t xml:space="preserve">Наличие бюджетных мер  принуждения, примененных в течение отчетного финансового года </t>
  </si>
  <si>
    <t>Размещение на официальном сайте органов местного самоуправления Кондинского района Ханты-Мансийского автономного округа - Югры отчета об исполнении бюджета за отчетный финансовый год</t>
  </si>
  <si>
    <t>Проведение внешней проверки отчета об исполнении бюджета муниципального образования в отчетном финансовом году контрольным органом</t>
  </si>
  <si>
    <t>Ежемесячное размещение на официальном сайте органов местного самоуправления Кондинского района Ханты-Мансийского автономного округа - Югры отчетов об исполнении бюджета муниципального образования</t>
  </si>
  <si>
    <t>Ведение на официальном сайте органов местного самоуправления Кондинского района Ханты-Мансийского автономного округа - Югры раздела «Бюджет для граждан»</t>
  </si>
  <si>
    <t xml:space="preserve">Информация, размещенная на официальном сайте органов местного самоуправления Кондинского района Ханты-Мансийского автономного округа - Югры в разделе «Бюджет для граждан» изложена в доступной форме, содержит схемы, графики, слайды и т.д.  </t>
  </si>
  <si>
    <t>Реализация проектов инициативного бюджетирования на территории муниципального образования</t>
  </si>
  <si>
    <t>3.9.</t>
  </si>
  <si>
    <t>Количество реализованных проектов</t>
  </si>
  <si>
    <t>штук</t>
  </si>
  <si>
    <t>3.10.</t>
  </si>
  <si>
    <t>Число жителей, принявших участие в реализации проектов (подтвержденное фото, видеофиксацией)</t>
  </si>
  <si>
    <t>человек</t>
  </si>
  <si>
    <t>3.11.</t>
  </si>
  <si>
    <t>1 - наличие;                     0 - отсутствие</t>
  </si>
  <si>
    <t>3.12.</t>
  </si>
  <si>
    <t>Финансовое участие жителей в реализации проекта, подтвержденное платежными поручениями</t>
  </si>
  <si>
    <t>доля финансового вклада в стоимость проекта</t>
  </si>
  <si>
    <t>3 - 5% и более;                2 - от 1% до 5%;                1 - от 0,1% до 1%;            0 - 0%</t>
  </si>
  <si>
    <t>Достижение целевых значений показателей оказания муниципальных услуг в электронном виде, в рамках реализации Указа Президента Российской Федерации от 07 мая 2012 года № 601 "Об основных направлениях совершенствования системы государственного управления"</t>
  </si>
  <si>
    <t>достигается/ не достигается</t>
  </si>
  <si>
    <t>Достижение целевых показателей оказания муниципальных услуг через муниципальное бюджетное учреждение Кондинского района "Многофункциональный центр предоставления государственных и муниципальных услуг" в рамках реализации Указа Президента Российской Федерации от 07 мая 2012 года № 601 "Об основных направлениях совершенствования системы государственного управления"</t>
  </si>
  <si>
    <t>Земельный налог и налог на имущество ФЛ</t>
  </si>
  <si>
    <t>3</t>
  </si>
  <si>
    <t>Трудовое участие жителей в реализации проекта, подтверженное протоколом, фото, видео фиксацией</t>
  </si>
  <si>
    <t>ИБ</t>
  </si>
  <si>
    <t>3 - 10 проетов и более;  
 2 - от 5 до 10 пректов;    
1 - от 1 до 5 проектов;    
0 - 0 пректов</t>
  </si>
  <si>
    <t>3 - 50 человек и более;    
2 - от 20 до 50 человек;  
1 - от 1 до 20 человек</t>
  </si>
  <si>
    <t>Размещение на официальном сайте органов местного самоуправления Кондинского района Ханты-Мансийского автономного округа - Югры решения о  бюджете за отчетный финансовый год и изменений в решение</t>
  </si>
  <si>
    <t>Формирование проекта местного бюджета в соответствии с бюджетным законодательством</t>
  </si>
  <si>
    <t xml:space="preserve">1 - без нарушений 
и в срок;
0,5 - заключение комитета по финансам и налоговой политики администрации Кондинского района (Департамента финансов Ханты-Мансийского автономного 
округа - Югры) 
на проект бюджета содержит замечания и указание на несоответствие проекта действующему законодательству;
0 - с нарушениями 
и не в срок
</t>
  </si>
  <si>
    <t>0,5</t>
  </si>
  <si>
    <t>3 - выше 95%;
2 - от 60% до 95%;
1 - от 30% до 60%;
0 -  от 0% до 30 %</t>
  </si>
  <si>
    <t>Наличие нормативного правового акта о разработке, реализации и мониторинге эффективности реализации программ муниципального образования, а также наличие процедуры изменения (корректировки) или досрочного прекращения данных программ с учетом фактических результатов их реализации в соответствии с действующим муниципальным правовым актом</t>
  </si>
  <si>
    <t>Мониторинг эффективности реализации программ муниципального образования (наличие доклада (отчета) о проведенном анализе реализации муниципальных программ)</t>
  </si>
  <si>
    <t xml:space="preserve">3 - в срок 
и в соответствие запросу;
2 - в срок, но 
с уточнением данных;
0 - не в срок 
и не в соответствие запросу
</t>
  </si>
  <si>
    <t>Соблюдение сроков  представления в комитет по финансам и налоговой политики администрации Кондинского района годовой бюджетной отчетности</t>
  </si>
  <si>
    <t>Качество представляемой годовой бюджетной отчетности в Комитет по финансам и налоговой политики администрации Кондинского района</t>
  </si>
  <si>
    <t xml:space="preserve">3 - выше 15%;
2 - от 10% до 15%;
1 - от 5% до 10%;
0,5 - от 0,1% до 5%
0 - отсутствие роста
</t>
  </si>
  <si>
    <t>3 - выше 20%;
2 - от 10 % до 20%;
1 - от 0,1% до 10%;
0 - отсутствие роста</t>
  </si>
  <si>
    <t xml:space="preserve">3 - отсутствие нарушений;
0 - наличие нарушений
</t>
  </si>
  <si>
    <r>
      <rPr>
        <sz val="11"/>
        <color theme="1"/>
        <rFont val="Times New Roman"/>
        <family val="1"/>
        <charset val="204"/>
      </rPr>
      <t>1 -</t>
    </r>
    <r>
      <rPr>
        <sz val="12"/>
        <color theme="1"/>
        <rFont val="Times New Roman"/>
        <family val="1"/>
        <charset val="204"/>
      </rPr>
      <t xml:space="preserve"> наличие
0 - отсутствие</t>
    </r>
  </si>
  <si>
    <t>3 - 4 изменения;
2 - от 5 до 8 изменений;
1 - от 9 до 12 изменений;
0 - более 12 изменений</t>
  </si>
  <si>
    <t>1 - реализуются;            
0 - не реализуются</t>
  </si>
  <si>
    <t>3 - 10 проетов и более;  
2 - от 5 до 10 пректов;   
1 - от 1 до 5 проектов;   
0 - 0 пректов</t>
  </si>
  <si>
    <t>1 - наличие;                    
0 - отсутствие</t>
  </si>
  <si>
    <t>3 - 5% и более;               
2 - от 1% до 5%;                1 - от 0,1% до 1%;            
0 - 0%</t>
  </si>
  <si>
    <r>
      <rPr>
        <sz val="11"/>
        <color theme="1"/>
        <rFont val="Times New Roman"/>
        <family val="1"/>
        <charset val="204"/>
      </rPr>
      <t>2 -</t>
    </r>
    <r>
      <rPr>
        <sz val="12"/>
        <color theme="1"/>
        <rFont val="Times New Roman"/>
        <family val="1"/>
        <charset val="204"/>
      </rPr>
      <t xml:space="preserve"> достигается;                1 - частично достигается;                     
0 - не достигается               </t>
    </r>
  </si>
  <si>
    <r>
      <rPr>
        <sz val="11"/>
        <color theme="1"/>
        <rFont val="Times New Roman"/>
        <family val="1"/>
        <charset val="204"/>
      </rPr>
      <t>2 -</t>
    </r>
    <r>
      <rPr>
        <sz val="12"/>
        <color theme="1"/>
        <rFont val="Times New Roman"/>
        <family val="1"/>
        <charset val="204"/>
      </rPr>
      <t xml:space="preserve"> достигается;                1 - частично достигается;  
0 - не достигается               </t>
    </r>
  </si>
  <si>
    <t>Расчет оценки качества организации и осуществления бюджетного процесса органами местного самоуправления городских и сельских поселений Кондинского района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</si>
</sst>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#,##0.00\ _₽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35">
    <xf numFmtId="0" fontId="0" fillId="0" borderId="0" xfId="0"/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wrapText="1"/>
    </xf>
    <xf numFmtId="4" fontId="0" fillId="0" borderId="1" xfId="0" applyNumberFormat="1" applyBorder="1" applyAlignment="1">
      <alignment vertical="center"/>
    </xf>
    <xf numFmtId="0" fontId="0" fillId="0" borderId="13" xfId="0" applyBorder="1"/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4" fontId="0" fillId="0" borderId="13" xfId="0" applyNumberFormat="1" applyBorder="1"/>
    <xf numFmtId="0" fontId="0" fillId="0" borderId="0" xfId="0" applyAlignment="1"/>
    <xf numFmtId="0" fontId="0" fillId="0" borderId="16" xfId="0" applyBorder="1"/>
    <xf numFmtId="0" fontId="8" fillId="0" borderId="12" xfId="0" applyFont="1" applyFill="1" applyBorder="1" applyAlignment="1">
      <alignment horizontal="center" vertical="center"/>
    </xf>
    <xf numFmtId="0" fontId="0" fillId="0" borderId="17" xfId="0" applyBorder="1"/>
    <xf numFmtId="0" fontId="0" fillId="0" borderId="22" xfId="0" applyBorder="1"/>
    <xf numFmtId="0" fontId="0" fillId="0" borderId="23" xfId="0" applyBorder="1"/>
    <xf numFmtId="0" fontId="0" fillId="0" borderId="0" xfId="0" applyBorder="1"/>
    <xf numFmtId="4" fontId="0" fillId="0" borderId="0" xfId="0" applyNumberFormat="1" applyBorder="1"/>
    <xf numFmtId="164" fontId="0" fillId="0" borderId="0" xfId="0" applyNumberFormat="1" applyBorder="1"/>
    <xf numFmtId="164" fontId="0" fillId="2" borderId="0" xfId="0" applyNumberFormat="1" applyFill="1" applyBorder="1"/>
    <xf numFmtId="0" fontId="0" fillId="0" borderId="25" xfId="0" applyBorder="1" applyAlignment="1">
      <alignment wrapText="1"/>
    </xf>
    <xf numFmtId="0" fontId="0" fillId="0" borderId="17" xfId="0" applyFont="1" applyBorder="1" applyAlignment="1">
      <alignment horizontal="right" vertical="center"/>
    </xf>
    <xf numFmtId="4" fontId="8" fillId="0" borderId="26" xfId="0" applyNumberFormat="1" applyFont="1" applyFill="1" applyBorder="1" applyAlignment="1">
      <alignment horizontal="center" vertical="center"/>
    </xf>
    <xf numFmtId="0" fontId="0" fillId="0" borderId="27" xfId="0" applyBorder="1"/>
    <xf numFmtId="4" fontId="0" fillId="0" borderId="13" xfId="0" applyNumberFormat="1" applyFon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10" fontId="8" fillId="0" borderId="23" xfId="0" applyNumberFormat="1" applyFont="1" applyBorder="1" applyAlignment="1">
      <alignment horizontal="center" vertical="center"/>
    </xf>
    <xf numFmtId="0" fontId="0" fillId="0" borderId="28" xfId="0" applyBorder="1"/>
    <xf numFmtId="0" fontId="8" fillId="0" borderId="28" xfId="0" applyFont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0" fillId="0" borderId="13" xfId="0" applyBorder="1" applyAlignment="1">
      <alignment wrapText="1"/>
    </xf>
    <xf numFmtId="10" fontId="0" fillId="0" borderId="13" xfId="0" applyNumberFormat="1" applyBorder="1"/>
    <xf numFmtId="0" fontId="0" fillId="0" borderId="25" xfId="0" applyBorder="1"/>
    <xf numFmtId="0" fontId="8" fillId="0" borderId="17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10" fontId="8" fillId="0" borderId="24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10" fontId="8" fillId="0" borderId="0" xfId="0" applyNumberFormat="1" applyFont="1" applyBorder="1" applyAlignment="1">
      <alignment horizontal="center" vertical="center"/>
    </xf>
    <xf numFmtId="0" fontId="0" fillId="0" borderId="20" xfId="0" applyBorder="1" applyAlignment="1">
      <alignment wrapText="1"/>
    </xf>
    <xf numFmtId="0" fontId="0" fillId="0" borderId="31" xfId="0" applyBorder="1"/>
    <xf numFmtId="0" fontId="0" fillId="0" borderId="32" xfId="0" applyBorder="1"/>
    <xf numFmtId="0" fontId="8" fillId="0" borderId="33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27" xfId="0" applyBorder="1" applyAlignment="1">
      <alignment wrapText="1"/>
    </xf>
    <xf numFmtId="165" fontId="0" fillId="0" borderId="17" xfId="0" applyNumberFormat="1" applyFont="1" applyBorder="1" applyAlignment="1">
      <alignment horizontal="right" vertical="center"/>
    </xf>
    <xf numFmtId="165" fontId="8" fillId="0" borderId="34" xfId="0" applyNumberFormat="1" applyFont="1" applyFill="1" applyBorder="1" applyAlignment="1">
      <alignment horizontal="center" vertical="center"/>
    </xf>
    <xf numFmtId="165" fontId="0" fillId="0" borderId="13" xfId="0" applyNumberFormat="1" applyFont="1" applyBorder="1" applyAlignment="1">
      <alignment horizontal="right" vertical="center"/>
    </xf>
    <xf numFmtId="165" fontId="0" fillId="0" borderId="13" xfId="0" applyNumberFormat="1" applyBorder="1" applyAlignment="1">
      <alignment horizontal="right" vertical="center"/>
    </xf>
    <xf numFmtId="165" fontId="8" fillId="0" borderId="26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vertical="center"/>
    </xf>
    <xf numFmtId="0" fontId="8" fillId="0" borderId="0" xfId="0" applyFont="1"/>
    <xf numFmtId="0" fontId="12" fillId="0" borderId="0" xfId="0" applyFont="1"/>
    <xf numFmtId="4" fontId="12" fillId="0" borderId="0" xfId="0" applyNumberFormat="1" applyFont="1"/>
    <xf numFmtId="4" fontId="0" fillId="0" borderId="0" xfId="0" applyNumberFormat="1"/>
    <xf numFmtId="0" fontId="8" fillId="0" borderId="25" xfId="0" applyFont="1" applyBorder="1"/>
    <xf numFmtId="0" fontId="14" fillId="0" borderId="0" xfId="0" applyFont="1"/>
    <xf numFmtId="0" fontId="8" fillId="0" borderId="0" xfId="0" applyFont="1" applyAlignment="1">
      <alignment wrapText="1"/>
    </xf>
    <xf numFmtId="0" fontId="12" fillId="0" borderId="0" xfId="0" applyNumberFormat="1" applyFont="1"/>
    <xf numFmtId="0" fontId="0" fillId="0" borderId="35" xfId="0" applyBorder="1"/>
    <xf numFmtId="0" fontId="0" fillId="0" borderId="36" xfId="0" applyBorder="1"/>
    <xf numFmtId="0" fontId="8" fillId="3" borderId="17" xfId="0" applyFont="1" applyFill="1" applyBorder="1" applyAlignment="1">
      <alignment horizontal="center" vertical="center"/>
    </xf>
    <xf numFmtId="0" fontId="0" fillId="3" borderId="13" xfId="0" applyFill="1" applyBorder="1"/>
    <xf numFmtId="4" fontId="0" fillId="3" borderId="13" xfId="0" applyNumberFormat="1" applyFont="1" applyFill="1" applyBorder="1" applyAlignment="1">
      <alignment horizontal="right" vertical="center"/>
    </xf>
    <xf numFmtId="4" fontId="0" fillId="3" borderId="13" xfId="0" applyNumberFormat="1" applyFill="1" applyBorder="1" applyAlignment="1">
      <alignment horizontal="right" vertical="center"/>
    </xf>
    <xf numFmtId="4" fontId="8" fillId="3" borderId="26" xfId="0" applyNumberFormat="1" applyFont="1" applyFill="1" applyBorder="1" applyAlignment="1">
      <alignment horizontal="center" vertical="center"/>
    </xf>
    <xf numFmtId="0" fontId="0" fillId="3" borderId="27" xfId="0" applyFill="1" applyBorder="1"/>
    <xf numFmtId="0" fontId="0" fillId="0" borderId="39" xfId="0" applyBorder="1"/>
    <xf numFmtId="10" fontId="8" fillId="0" borderId="16" xfId="0" applyNumberFormat="1" applyFont="1" applyBorder="1" applyAlignment="1">
      <alignment horizontal="center" vertical="center"/>
    </xf>
    <xf numFmtId="10" fontId="8" fillId="0" borderId="21" xfId="0" applyNumberFormat="1" applyFont="1" applyFill="1" applyBorder="1" applyAlignment="1">
      <alignment horizontal="center" vertical="center"/>
    </xf>
    <xf numFmtId="0" fontId="0" fillId="4" borderId="13" xfId="0" applyFill="1" applyBorder="1"/>
    <xf numFmtId="0" fontId="0" fillId="4" borderId="16" xfId="0" applyFill="1" applyBorder="1"/>
    <xf numFmtId="0" fontId="8" fillId="4" borderId="14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0" fillId="4" borderId="0" xfId="0" applyFill="1"/>
    <xf numFmtId="0" fontId="8" fillId="4" borderId="25" xfId="0" applyFont="1" applyFill="1" applyBorder="1"/>
    <xf numFmtId="0" fontId="0" fillId="4" borderId="17" xfId="0" applyFill="1" applyBorder="1"/>
    <xf numFmtId="0" fontId="8" fillId="4" borderId="17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0" fillId="4" borderId="27" xfId="0" applyFill="1" applyBorder="1" applyAlignment="1">
      <alignment wrapText="1"/>
    </xf>
    <xf numFmtId="4" fontId="0" fillId="4" borderId="13" xfId="0" applyNumberFormat="1" applyFont="1" applyFill="1" applyBorder="1" applyAlignment="1">
      <alignment horizontal="right" vertical="center"/>
    </xf>
    <xf numFmtId="4" fontId="0" fillId="4" borderId="13" xfId="0" applyNumberFormat="1" applyFill="1" applyBorder="1" applyAlignment="1">
      <alignment horizontal="right" vertical="center"/>
    </xf>
    <xf numFmtId="4" fontId="8" fillId="4" borderId="26" xfId="0" applyNumberFormat="1" applyFont="1" applyFill="1" applyBorder="1" applyAlignment="1">
      <alignment horizontal="center" vertical="center"/>
    </xf>
    <xf numFmtId="0" fontId="0" fillId="4" borderId="22" xfId="0" applyFill="1" applyBorder="1"/>
    <xf numFmtId="0" fontId="0" fillId="4" borderId="23" xfId="0" applyFill="1" applyBorder="1"/>
    <xf numFmtId="10" fontId="8" fillId="4" borderId="23" xfId="0" applyNumberFormat="1" applyFont="1" applyFill="1" applyBorder="1" applyAlignment="1">
      <alignment horizontal="center" vertical="center"/>
    </xf>
    <xf numFmtId="10" fontId="8" fillId="4" borderId="24" xfId="0" applyNumberFormat="1" applyFont="1" applyFill="1" applyBorder="1" applyAlignment="1">
      <alignment horizontal="center" vertical="center"/>
    </xf>
    <xf numFmtId="4" fontId="8" fillId="0" borderId="0" xfId="0" applyNumberFormat="1" applyFont="1"/>
    <xf numFmtId="0" fontId="0" fillId="2" borderId="0" xfId="0" applyFill="1"/>
    <xf numFmtId="0" fontId="8" fillId="0" borderId="14" xfId="0" applyFont="1" applyFill="1" applyBorder="1" applyAlignment="1">
      <alignment horizontal="center" vertical="center"/>
    </xf>
    <xf numFmtId="0" fontId="0" fillId="0" borderId="0" xfId="0" applyFill="1"/>
    <xf numFmtId="4" fontId="8" fillId="0" borderId="13" xfId="0" applyNumberFormat="1" applyFont="1" applyFill="1" applyBorder="1" applyAlignment="1">
      <alignment horizontal="right" vertical="center"/>
    </xf>
    <xf numFmtId="4" fontId="15" fillId="0" borderId="13" xfId="0" applyNumberFormat="1" applyFont="1" applyFill="1" applyBorder="1" applyAlignment="1">
      <alignment horizontal="right" vertical="center"/>
    </xf>
    <xf numFmtId="4" fontId="0" fillId="0" borderId="30" xfId="0" applyNumberFormat="1" applyFont="1" applyFill="1" applyBorder="1" applyAlignment="1">
      <alignment horizontal="right" vertical="center"/>
    </xf>
    <xf numFmtId="4" fontId="0" fillId="0" borderId="17" xfId="0" applyNumberFormat="1" applyFont="1" applyFill="1" applyBorder="1" applyAlignment="1">
      <alignment horizontal="right" vertical="center"/>
    </xf>
    <xf numFmtId="4" fontId="0" fillId="0" borderId="18" xfId="0" applyNumberFormat="1" applyFont="1" applyFill="1" applyBorder="1" applyAlignment="1">
      <alignment horizontal="right" vertical="center"/>
    </xf>
    <xf numFmtId="4" fontId="0" fillId="0" borderId="13" xfId="0" applyNumberFormat="1" applyFill="1" applyBorder="1"/>
    <xf numFmtId="4" fontId="8" fillId="0" borderId="18" xfId="0" applyNumberFormat="1" applyFont="1" applyFill="1" applyBorder="1" applyAlignment="1">
      <alignment horizontal="right" vertical="center"/>
    </xf>
    <xf numFmtId="4" fontId="8" fillId="0" borderId="16" xfId="0" applyNumberFormat="1" applyFont="1" applyFill="1" applyBorder="1"/>
    <xf numFmtId="4" fontId="8" fillId="0" borderId="21" xfId="0" applyNumberFormat="1" applyFont="1" applyFill="1" applyBorder="1"/>
    <xf numFmtId="4" fontId="0" fillId="0" borderId="23" xfId="0" applyNumberFormat="1" applyFill="1" applyBorder="1"/>
    <xf numFmtId="164" fontId="0" fillId="0" borderId="24" xfId="0" applyNumberFormat="1" applyFill="1" applyBorder="1"/>
    <xf numFmtId="0" fontId="0" fillId="0" borderId="29" xfId="0" applyFill="1" applyBorder="1"/>
    <xf numFmtId="10" fontId="8" fillId="0" borderId="29" xfId="0" applyNumberFormat="1" applyFont="1" applyFill="1" applyBorder="1"/>
    <xf numFmtId="2" fontId="8" fillId="0" borderId="38" xfId="0" applyNumberFormat="1" applyFont="1" applyFill="1" applyBorder="1"/>
    <xf numFmtId="10" fontId="8" fillId="0" borderId="37" xfId="0" applyNumberFormat="1" applyFont="1" applyFill="1" applyBorder="1"/>
    <xf numFmtId="2" fontId="0" fillId="0" borderId="1" xfId="0" applyNumberFormat="1" applyFont="1" applyFill="1" applyBorder="1"/>
    <xf numFmtId="0" fontId="0" fillId="0" borderId="0" xfId="0" applyFill="1" applyBorder="1"/>
    <xf numFmtId="0" fontId="8" fillId="0" borderId="0" xfId="0" applyFont="1" applyFill="1" applyBorder="1"/>
    <xf numFmtId="10" fontId="8" fillId="0" borderId="0" xfId="0" applyNumberFormat="1" applyFont="1" applyFill="1" applyBorder="1"/>
    <xf numFmtId="2" fontId="8" fillId="0" borderId="0" xfId="0" applyNumberFormat="1" applyFont="1" applyFill="1" applyBorder="1"/>
    <xf numFmtId="4" fontId="0" fillId="0" borderId="18" xfId="0" applyNumberFormat="1" applyFill="1" applyBorder="1"/>
    <xf numFmtId="4" fontId="0" fillId="0" borderId="16" xfId="0" applyNumberFormat="1" applyFont="1" applyFill="1" applyBorder="1"/>
    <xf numFmtId="164" fontId="8" fillId="0" borderId="29" xfId="0" applyNumberFormat="1" applyFont="1" applyFill="1" applyBorder="1"/>
    <xf numFmtId="4" fontId="0" fillId="2" borderId="1" xfId="0" applyNumberFormat="1" applyFill="1" applyBorder="1" applyAlignment="1">
      <alignment vertical="center"/>
    </xf>
    <xf numFmtId="0" fontId="8" fillId="0" borderId="0" xfId="0" applyFont="1" applyAlignment="1">
      <alignment horizontal="center" wrapText="1"/>
    </xf>
    <xf numFmtId="49" fontId="8" fillId="0" borderId="0" xfId="0" applyNumberFormat="1" applyFont="1" applyFill="1" applyBorder="1"/>
    <xf numFmtId="2" fontId="0" fillId="0" borderId="0" xfId="0" applyNumberFormat="1" applyFont="1" applyFill="1" applyBorder="1"/>
    <xf numFmtId="2" fontId="8" fillId="0" borderId="1" xfId="0" applyNumberFormat="1" applyFont="1" applyFill="1" applyBorder="1"/>
    <xf numFmtId="0" fontId="0" fillId="0" borderId="19" xfId="0" applyBorder="1"/>
    <xf numFmtId="0" fontId="0" fillId="0" borderId="40" xfId="0" applyBorder="1"/>
    <xf numFmtId="10" fontId="8" fillId="0" borderId="40" xfId="0" applyNumberFormat="1" applyFont="1" applyBorder="1" applyAlignment="1">
      <alignment horizontal="center" vertical="center"/>
    </xf>
    <xf numFmtId="165" fontId="0" fillId="3" borderId="13" xfId="0" applyNumberFormat="1" applyFont="1" applyFill="1" applyBorder="1" applyAlignment="1">
      <alignment horizontal="right" vertical="center"/>
    </xf>
    <xf numFmtId="165" fontId="0" fillId="3" borderId="13" xfId="0" applyNumberFormat="1" applyFill="1" applyBorder="1" applyAlignment="1">
      <alignment horizontal="right" vertical="center"/>
    </xf>
    <xf numFmtId="165" fontId="8" fillId="3" borderId="26" xfId="0" applyNumberFormat="1" applyFont="1" applyFill="1" applyBorder="1" applyAlignment="1">
      <alignment horizontal="center" vertical="center"/>
    </xf>
    <xf numFmtId="165" fontId="0" fillId="5" borderId="17" xfId="0" applyNumberFormat="1" applyFont="1" applyFill="1" applyBorder="1" applyAlignment="1">
      <alignment horizontal="right" vertical="center"/>
    </xf>
    <xf numFmtId="165" fontId="8" fillId="5" borderId="34" xfId="0" applyNumberFormat="1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right" vertical="center"/>
    </xf>
    <xf numFmtId="4" fontId="0" fillId="5" borderId="13" xfId="0" applyNumberFormat="1" applyFont="1" applyFill="1" applyBorder="1" applyAlignment="1">
      <alignment horizontal="right" vertical="center"/>
    </xf>
    <xf numFmtId="0" fontId="0" fillId="0" borderId="1" xfId="0" applyNumberFormat="1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top" wrapText="1"/>
    </xf>
    <xf numFmtId="4" fontId="0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NumberForma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vertical="top"/>
    </xf>
    <xf numFmtId="4" fontId="0" fillId="0" borderId="0" xfId="0" applyNumberFormat="1" applyFill="1" applyAlignment="1">
      <alignment vertical="center"/>
    </xf>
    <xf numFmtId="0" fontId="8" fillId="0" borderId="0" xfId="0" applyFont="1" applyAlignment="1">
      <alignment wrapText="1"/>
    </xf>
    <xf numFmtId="10" fontId="8" fillId="0" borderId="41" xfId="0" applyNumberFormat="1" applyFont="1" applyFill="1" applyBorder="1" applyAlignment="1">
      <alignment horizontal="center" vertical="center"/>
    </xf>
    <xf numFmtId="10" fontId="8" fillId="0" borderId="0" xfId="0" applyNumberFormat="1" applyFont="1" applyFill="1" applyBorder="1" applyAlignment="1">
      <alignment horizontal="center" vertical="center"/>
    </xf>
    <xf numFmtId="4" fontId="0" fillId="0" borderId="40" xfId="0" applyNumberFormat="1" applyBorder="1"/>
    <xf numFmtId="4" fontId="0" fillId="0" borderId="36" xfId="0" applyNumberFormat="1" applyBorder="1"/>
    <xf numFmtId="4" fontId="0" fillId="0" borderId="28" xfId="0" applyNumberFormat="1" applyFill="1" applyBorder="1"/>
    <xf numFmtId="4" fontId="0" fillId="0" borderId="34" xfId="0" applyNumberFormat="1" applyFill="1" applyBorder="1"/>
    <xf numFmtId="4" fontId="0" fillId="0" borderId="13" xfId="0" applyNumberFormat="1" applyFont="1" applyFill="1" applyBorder="1"/>
    <xf numFmtId="0" fontId="0" fillId="0" borderId="0" xfId="0" applyFont="1"/>
    <xf numFmtId="4" fontId="0" fillId="0" borderId="28" xfId="0" applyNumberFormat="1" applyFont="1" applyFill="1" applyBorder="1" applyAlignment="1">
      <alignment horizontal="right" vertical="center"/>
    </xf>
    <xf numFmtId="0" fontId="0" fillId="0" borderId="0" xfId="0" applyFont="1" applyFill="1"/>
    <xf numFmtId="4" fontId="11" fillId="0" borderId="13" xfId="0" applyNumberFormat="1" applyFont="1" applyFill="1" applyBorder="1" applyAlignment="1">
      <alignment horizontal="right" vertical="center"/>
    </xf>
    <xf numFmtId="10" fontId="8" fillId="0" borderId="38" xfId="0" applyNumberFormat="1" applyFont="1" applyFill="1" applyBorder="1"/>
    <xf numFmtId="2" fontId="0" fillId="0" borderId="2" xfId="0" applyNumberFormat="1" applyFont="1" applyFill="1" applyBorder="1"/>
    <xf numFmtId="10" fontId="8" fillId="0" borderId="13" xfId="0" applyNumberFormat="1" applyFont="1" applyFill="1" applyBorder="1"/>
    <xf numFmtId="2" fontId="8" fillId="0" borderId="2" xfId="0" applyNumberFormat="1" applyFont="1" applyFill="1" applyBorder="1"/>
    <xf numFmtId="2" fontId="8" fillId="0" borderId="13" xfId="0" applyNumberFormat="1" applyFont="1" applyFill="1" applyBorder="1"/>
    <xf numFmtId="4" fontId="8" fillId="3" borderId="13" xfId="0" applyNumberFormat="1" applyFont="1" applyFill="1" applyBorder="1" applyAlignment="1">
      <alignment horizontal="right" vertical="center"/>
    </xf>
    <xf numFmtId="4" fontId="8" fillId="3" borderId="17" xfId="0" applyNumberFormat="1" applyFont="1" applyFill="1" applyBorder="1" applyAlignment="1">
      <alignment horizontal="center" vertical="center"/>
    </xf>
    <xf numFmtId="0" fontId="0" fillId="0" borderId="5" xfId="0" applyFont="1" applyFill="1" applyBorder="1"/>
    <xf numFmtId="0" fontId="0" fillId="0" borderId="42" xfId="0" applyFont="1" applyFill="1" applyBorder="1"/>
    <xf numFmtId="0" fontId="0" fillId="0" borderId="43" xfId="0" applyFont="1" applyFill="1" applyBorder="1"/>
    <xf numFmtId="0" fontId="0" fillId="0" borderId="44" xfId="0" applyFill="1" applyBorder="1"/>
    <xf numFmtId="0" fontId="0" fillId="0" borderId="42" xfId="0" applyFill="1" applyBorder="1"/>
    <xf numFmtId="0" fontId="8" fillId="0" borderId="45" xfId="0" applyFont="1" applyFill="1" applyBorder="1"/>
    <xf numFmtId="0" fontId="0" fillId="0" borderId="46" xfId="0" applyFill="1" applyBorder="1"/>
    <xf numFmtId="0" fontId="8" fillId="0" borderId="47" xfId="0" applyFont="1" applyFill="1" applyBorder="1"/>
    <xf numFmtId="49" fontId="8" fillId="0" borderId="47" xfId="0" applyNumberFormat="1" applyFont="1" applyFill="1" applyBorder="1"/>
    <xf numFmtId="49" fontId="8" fillId="0" borderId="48" xfId="0" applyNumberFormat="1" applyFont="1" applyFill="1" applyBorder="1"/>
    <xf numFmtId="49" fontId="8" fillId="0" borderId="42" xfId="0" applyNumberFormat="1" applyFont="1" applyFill="1" applyBorder="1"/>
    <xf numFmtId="0" fontId="0" fillId="0" borderId="49" xfId="0" applyFill="1" applyBorder="1"/>
    <xf numFmtId="0" fontId="8" fillId="0" borderId="48" xfId="0" applyFont="1" applyFill="1" applyBorder="1"/>
    <xf numFmtId="0" fontId="8" fillId="0" borderId="42" xfId="0" applyFont="1" applyFill="1" applyBorder="1"/>
    <xf numFmtId="10" fontId="8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6" borderId="1" xfId="0" applyNumberFormat="1" applyFill="1" applyBorder="1" applyAlignment="1">
      <alignment horizontal="center" vertical="center"/>
    </xf>
    <xf numFmtId="4" fontId="0" fillId="6" borderId="1" xfId="0" applyNumberFormat="1" applyFill="1" applyBorder="1" applyAlignment="1">
      <alignment vertical="center"/>
    </xf>
    <xf numFmtId="0" fontId="0" fillId="6" borderId="1" xfId="0" applyNumberFormat="1" applyFill="1" applyBorder="1" applyAlignment="1">
      <alignment vertical="center"/>
    </xf>
    <xf numFmtId="0" fontId="3" fillId="6" borderId="50" xfId="0" applyFont="1" applyFill="1" applyBorder="1" applyAlignment="1">
      <alignment vertical="top" wrapText="1"/>
    </xf>
    <xf numFmtId="0" fontId="0" fillId="6" borderId="0" xfId="0" applyFill="1"/>
    <xf numFmtId="0" fontId="3" fillId="6" borderId="13" xfId="0" applyFont="1" applyFill="1" applyBorder="1" applyAlignment="1">
      <alignment horizontal="center" vertical="top" wrapText="1"/>
    </xf>
    <xf numFmtId="0" fontId="3" fillId="6" borderId="13" xfId="0" applyFont="1" applyFill="1" applyBorder="1" applyAlignment="1">
      <alignment vertical="top" wrapText="1"/>
    </xf>
    <xf numFmtId="0" fontId="3" fillId="6" borderId="16" xfId="0" applyFont="1" applyFill="1" applyBorder="1" applyAlignment="1">
      <alignment horizontal="center" vertical="top" wrapText="1"/>
    </xf>
    <xf numFmtId="0" fontId="3" fillId="6" borderId="16" xfId="0" applyFont="1" applyFill="1" applyBorder="1" applyAlignment="1">
      <alignment vertical="top" wrapText="1"/>
    </xf>
    <xf numFmtId="4" fontId="0" fillId="6" borderId="4" xfId="0" applyNumberFormat="1" applyFill="1" applyBorder="1" applyAlignment="1">
      <alignment vertical="center"/>
    </xf>
    <xf numFmtId="0" fontId="0" fillId="6" borderId="5" xfId="0" applyNumberFormat="1" applyFill="1" applyBorder="1" applyAlignment="1">
      <alignment horizontal="center" vertical="center"/>
    </xf>
    <xf numFmtId="0" fontId="0" fillId="6" borderId="13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9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1" fillId="5" borderId="0" xfId="0" applyFont="1" applyFill="1"/>
    <xf numFmtId="0" fontId="0" fillId="7" borderId="1" xfId="0" applyNumberFormat="1" applyFill="1" applyBorder="1" applyAlignment="1">
      <alignment vertical="center"/>
    </xf>
    <xf numFmtId="4" fontId="8" fillId="8" borderId="1" xfId="0" applyNumberFormat="1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1" fontId="0" fillId="0" borderId="0" xfId="0" applyNumberFormat="1"/>
    <xf numFmtId="1" fontId="8" fillId="0" borderId="1" xfId="0" applyNumberFormat="1" applyFont="1" applyFill="1" applyBorder="1" applyAlignment="1">
      <alignment vertical="center"/>
    </xf>
    <xf numFmtId="1" fontId="0" fillId="0" borderId="1" xfId="0" applyNumberFormat="1" applyFill="1" applyBorder="1" applyAlignment="1">
      <alignment vertical="center"/>
    </xf>
    <xf numFmtId="1" fontId="0" fillId="0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Border="1" applyAlignment="1"/>
    <xf numFmtId="4" fontId="0" fillId="0" borderId="0" xfId="0" applyNumberFormat="1" applyAlignment="1"/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" fontId="0" fillId="0" borderId="0" xfId="0" applyNumberFormat="1" applyFont="1" applyFill="1" applyBorder="1" applyAlignment="1">
      <alignment vertical="center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9" xfId="0" applyFont="1" applyFill="1" applyBorder="1" applyAlignment="1">
      <alignment vertical="top"/>
    </xf>
    <xf numFmtId="0" fontId="7" fillId="0" borderId="4" xfId="0" applyFont="1" applyFill="1" applyBorder="1" applyAlignment="1">
      <alignment vertical="top"/>
    </xf>
    <xf numFmtId="0" fontId="7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3" xfId="0" applyBorder="1" applyAlignment="1"/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16" xfId="0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0" fillId="7" borderId="1" xfId="0" applyNumberFormat="1" applyFill="1" applyBorder="1" applyAlignment="1">
      <alignment horizontal="center" vertical="center"/>
    </xf>
    <xf numFmtId="4" fontId="0" fillId="7" borderId="1" xfId="0" applyNumberFormat="1" applyFill="1" applyBorder="1" applyAlignment="1">
      <alignment vertical="center"/>
    </xf>
    <xf numFmtId="1" fontId="0" fillId="7" borderId="1" xfId="0" applyNumberFormat="1" applyFill="1" applyBorder="1" applyAlignment="1">
      <alignment vertical="center"/>
    </xf>
    <xf numFmtId="0" fontId="0" fillId="7" borderId="1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vertical="center" wrapText="1"/>
    </xf>
    <xf numFmtId="0" fontId="0" fillId="7" borderId="1" xfId="0" applyNumberFormat="1" applyFill="1" applyBorder="1" applyAlignment="1">
      <alignment horizontal="center" vertical="center"/>
    </xf>
    <xf numFmtId="0" fontId="0" fillId="7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 applyProtection="1">
      <alignment vertical="center" wrapText="1"/>
    </xf>
    <xf numFmtId="0" fontId="4" fillId="2" borderId="5" xfId="1" applyFont="1" applyFill="1" applyBorder="1" applyAlignment="1" applyProtection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4" fontId="0" fillId="2" borderId="4" xfId="0" applyNumberForma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/>
    </xf>
    <xf numFmtId="4" fontId="8" fillId="7" borderId="1" xfId="0" applyNumberFormat="1" applyFont="1" applyFill="1" applyBorder="1" applyAlignment="1">
      <alignment vertical="center"/>
    </xf>
    <xf numFmtId="4" fontId="0" fillId="7" borderId="1" xfId="0" applyNumberFormat="1" applyFill="1" applyBorder="1" applyAlignment="1">
      <alignment horizontal="center" vertical="center"/>
    </xf>
    <xf numFmtId="4" fontId="8" fillId="7" borderId="1" xfId="0" applyNumberFormat="1" applyFont="1" applyFill="1" applyBorder="1" applyAlignment="1">
      <alignment horizontal="center" vertical="center"/>
    </xf>
    <xf numFmtId="0" fontId="8" fillId="7" borderId="1" xfId="0" applyNumberFormat="1" applyFont="1" applyFill="1" applyBorder="1" applyAlignment="1">
      <alignment horizontal="center" vertical="center"/>
    </xf>
    <xf numFmtId="0" fontId="0" fillId="7" borderId="5" xfId="0" applyNumberFormat="1" applyFill="1" applyBorder="1" applyAlignment="1">
      <alignment horizontal="center" vertical="center"/>
    </xf>
    <xf numFmtId="0" fontId="0" fillId="7" borderId="13" xfId="0" applyNumberFormat="1" applyFill="1" applyBorder="1" applyAlignment="1">
      <alignment horizontal="center" vertical="center"/>
    </xf>
    <xf numFmtId="0" fontId="8" fillId="7" borderId="3" xfId="0" applyNumberFormat="1" applyFont="1" applyFill="1" applyBorder="1" applyAlignment="1">
      <alignment horizontal="center" vertical="center"/>
    </xf>
    <xf numFmtId="0" fontId="8" fillId="7" borderId="1" xfId="0" applyNumberFormat="1" applyFont="1" applyFill="1" applyBorder="1" applyAlignment="1">
      <alignment vertical="center"/>
    </xf>
    <xf numFmtId="0" fontId="13" fillId="7" borderId="1" xfId="0" applyNumberFormat="1" applyFont="1" applyFill="1" applyBorder="1" applyAlignment="1">
      <alignment vertical="center"/>
    </xf>
    <xf numFmtId="1" fontId="8" fillId="7" borderId="12" xfId="0" applyNumberFormat="1" applyFont="1" applyFill="1" applyBorder="1" applyAlignment="1">
      <alignment horizontal="center"/>
    </xf>
    <xf numFmtId="1" fontId="8" fillId="7" borderId="1" xfId="0" applyNumberFormat="1" applyFont="1" applyFill="1" applyBorder="1" applyAlignment="1">
      <alignment vertical="center"/>
    </xf>
    <xf numFmtId="1" fontId="0" fillId="7" borderId="1" xfId="0" applyNumberFormat="1" applyFont="1" applyFill="1" applyBorder="1" applyAlignment="1">
      <alignment vertical="center"/>
    </xf>
    <xf numFmtId="0" fontId="0" fillId="0" borderId="0" xfId="0"/>
    <xf numFmtId="0" fontId="12" fillId="0" borderId="0" xfId="0" applyFont="1"/>
    <xf numFmtId="0" fontId="12" fillId="0" borderId="0" xfId="0" applyNumberFormat="1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49DE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D9C6260AE4B7262183B7CD2B7DB7D4E6A60851B386276587935D05DEB84112F9CA2823F333E15C147FE9F0C4NEw5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79"/>
  <sheetViews>
    <sheetView tabSelected="1" view="pageBreakPreview" zoomScale="80" zoomScaleNormal="82" zoomScaleSheetLayoutView="80" workbookViewId="0">
      <pane ySplit="2355" topLeftCell="A60" activePane="bottomLeft"/>
      <selection activeCell="C3" sqref="C3"/>
      <selection pane="bottomLeft" activeCell="C78" sqref="C78"/>
    </sheetView>
  </sheetViews>
  <sheetFormatPr defaultRowHeight="15" x14ac:dyDescent="0.25"/>
  <cols>
    <col min="2" max="2" width="57.85546875" customWidth="1"/>
    <col min="3" max="3" width="20.42578125" customWidth="1"/>
    <col min="4" max="4" width="25.5703125" customWidth="1"/>
    <col min="5" max="5" width="21" style="191" customWidth="1"/>
    <col min="6" max="6" width="11" customWidth="1"/>
    <col min="7" max="19" width="9.140625" customWidth="1"/>
    <col min="20" max="20" width="9.140625" style="244" customWidth="1"/>
    <col min="21" max="21" width="9.140625" customWidth="1"/>
  </cols>
  <sheetData>
    <row r="2" spans="1:23" ht="18.75" x14ac:dyDescent="0.3">
      <c r="C2" s="59" t="s">
        <v>205</v>
      </c>
    </row>
    <row r="4" spans="1:23" ht="15.75" thickBot="1" x14ac:dyDescent="0.3"/>
    <row r="5" spans="1:23" ht="19.5" customHeight="1" thickBot="1" x14ac:dyDescent="0.3">
      <c r="A5" s="276" t="s">
        <v>0</v>
      </c>
      <c r="B5" s="276" t="s">
        <v>1</v>
      </c>
      <c r="C5" s="276" t="s">
        <v>2</v>
      </c>
      <c r="D5" s="1" t="s">
        <v>3</v>
      </c>
      <c r="E5" s="278" t="s">
        <v>5</v>
      </c>
      <c r="F5" s="259" t="s">
        <v>67</v>
      </c>
      <c r="G5" s="260"/>
      <c r="H5" s="252" t="s">
        <v>68</v>
      </c>
      <c r="I5" s="252"/>
      <c r="J5" s="252" t="s">
        <v>69</v>
      </c>
      <c r="K5" s="252"/>
      <c r="L5" s="251" t="s">
        <v>71</v>
      </c>
      <c r="M5" s="251"/>
      <c r="N5" s="251" t="s">
        <v>72</v>
      </c>
      <c r="O5" s="251"/>
      <c r="P5" s="251" t="s">
        <v>73</v>
      </c>
      <c r="Q5" s="251"/>
      <c r="R5" s="251" t="s">
        <v>74</v>
      </c>
      <c r="S5" s="251"/>
      <c r="T5" s="251" t="s">
        <v>75</v>
      </c>
      <c r="U5" s="251"/>
      <c r="V5" s="251" t="s">
        <v>76</v>
      </c>
      <c r="W5" s="251"/>
    </row>
    <row r="6" spans="1:23" ht="30.75" thickBot="1" x14ac:dyDescent="0.3">
      <c r="A6" s="277"/>
      <c r="B6" s="277"/>
      <c r="C6" s="277"/>
      <c r="D6" s="2" t="s">
        <v>4</v>
      </c>
      <c r="E6" s="272"/>
      <c r="F6" s="319" t="s">
        <v>77</v>
      </c>
      <c r="G6" s="4" t="s">
        <v>78</v>
      </c>
      <c r="H6" s="319" t="s">
        <v>77</v>
      </c>
      <c r="I6" s="4" t="s">
        <v>78</v>
      </c>
      <c r="J6" s="319" t="s">
        <v>77</v>
      </c>
      <c r="K6" s="4" t="s">
        <v>78</v>
      </c>
      <c r="L6" s="319" t="s">
        <v>77</v>
      </c>
      <c r="M6" s="4" t="s">
        <v>78</v>
      </c>
      <c r="N6" s="319" t="s">
        <v>77</v>
      </c>
      <c r="O6" s="4" t="s">
        <v>78</v>
      </c>
      <c r="P6" s="319" t="s">
        <v>77</v>
      </c>
      <c r="Q6" s="4" t="s">
        <v>78</v>
      </c>
      <c r="R6" s="319" t="s">
        <v>77</v>
      </c>
      <c r="S6" s="4" t="s">
        <v>78</v>
      </c>
      <c r="T6" s="329" t="s">
        <v>77</v>
      </c>
      <c r="U6" s="4" t="s">
        <v>78</v>
      </c>
      <c r="V6" s="319" t="s">
        <v>77</v>
      </c>
      <c r="W6" s="4" t="s">
        <v>78</v>
      </c>
    </row>
    <row r="7" spans="1:23" ht="16.5" thickBot="1" x14ac:dyDescent="0.3">
      <c r="A7" s="3">
        <v>1</v>
      </c>
      <c r="B7" s="2">
        <v>2</v>
      </c>
      <c r="C7" s="2">
        <v>3</v>
      </c>
      <c r="D7" s="2">
        <v>4</v>
      </c>
      <c r="E7" s="192">
        <v>5</v>
      </c>
      <c r="F7" s="292"/>
      <c r="G7" s="5"/>
      <c r="H7" s="292"/>
      <c r="I7" s="5"/>
      <c r="J7" s="292"/>
      <c r="K7" s="5"/>
      <c r="L7" s="210"/>
      <c r="M7" s="5"/>
      <c r="N7" s="210"/>
      <c r="O7" s="5"/>
      <c r="P7" s="210"/>
      <c r="Q7" s="5"/>
      <c r="R7" s="292"/>
      <c r="S7" s="5"/>
      <c r="T7" s="293"/>
      <c r="U7" s="5"/>
      <c r="V7" s="210"/>
      <c r="W7" s="5"/>
    </row>
    <row r="8" spans="1:23" s="54" customFormat="1" ht="16.5" thickBot="1" x14ac:dyDescent="0.3">
      <c r="A8" s="254" t="s">
        <v>6</v>
      </c>
      <c r="B8" s="255"/>
      <c r="C8" s="255"/>
      <c r="D8" s="256"/>
      <c r="E8" s="193">
        <v>3</v>
      </c>
      <c r="F8" s="320"/>
      <c r="G8" s="53">
        <f>G18*E8</f>
        <v>62.25</v>
      </c>
      <c r="H8" s="327"/>
      <c r="I8" s="53">
        <f>I18*E8</f>
        <v>42.75</v>
      </c>
      <c r="J8" s="327"/>
      <c r="K8" s="53">
        <f>K18*E8</f>
        <v>62.25</v>
      </c>
      <c r="L8" s="327"/>
      <c r="M8" s="53">
        <f>M18*E8</f>
        <v>50.25</v>
      </c>
      <c r="N8" s="327"/>
      <c r="O8" s="53">
        <f>O18*E8</f>
        <v>62.25</v>
      </c>
      <c r="P8" s="327"/>
      <c r="Q8" s="53">
        <f>Q18*E8</f>
        <v>62.25</v>
      </c>
      <c r="R8" s="320"/>
      <c r="S8" s="53">
        <f>S18*E8</f>
        <v>17.25</v>
      </c>
      <c r="T8" s="330"/>
      <c r="U8" s="53">
        <f>U18*E8</f>
        <v>53.25</v>
      </c>
      <c r="V8" s="327"/>
      <c r="W8" s="53">
        <f>W18*E8</f>
        <v>29.25</v>
      </c>
    </row>
    <row r="9" spans="1:23" ht="67.5" customHeight="1" thickBot="1" x14ac:dyDescent="0.3">
      <c r="A9" s="212" t="s">
        <v>7</v>
      </c>
      <c r="B9" s="214" t="s">
        <v>10</v>
      </c>
      <c r="C9" s="215" t="s">
        <v>8</v>
      </c>
      <c r="D9" s="216" t="s">
        <v>79</v>
      </c>
      <c r="E9" s="194">
        <v>0.5</v>
      </c>
      <c r="F9" s="291" t="s">
        <v>136</v>
      </c>
      <c r="G9" s="5">
        <f>F9*E9</f>
        <v>0.5</v>
      </c>
      <c r="H9" s="210">
        <v>1</v>
      </c>
      <c r="I9" s="5">
        <f t="shared" ref="I9:I17" si="0">H9*E9</f>
        <v>0.5</v>
      </c>
      <c r="J9" s="210">
        <v>1</v>
      </c>
      <c r="K9" s="5">
        <f t="shared" ref="K9:K16" si="1">J9*E9</f>
        <v>0.5</v>
      </c>
      <c r="L9" s="210">
        <v>1</v>
      </c>
      <c r="M9" s="5">
        <f t="shared" ref="M9:M17" si="2">L9*E9</f>
        <v>0.5</v>
      </c>
      <c r="N9" s="210">
        <v>1</v>
      </c>
      <c r="O9" s="5">
        <f t="shared" ref="O9:O17" si="3">N9*E9</f>
        <v>0.5</v>
      </c>
      <c r="P9" s="210">
        <v>1</v>
      </c>
      <c r="Q9" s="5">
        <f t="shared" ref="Q9:Q17" si="4">P9*E9</f>
        <v>0.5</v>
      </c>
      <c r="R9" s="210">
        <v>1</v>
      </c>
      <c r="S9" s="5">
        <f t="shared" ref="S9:S17" si="5">R9*E9</f>
        <v>0.5</v>
      </c>
      <c r="T9" s="293">
        <v>1</v>
      </c>
      <c r="U9" s="5">
        <f t="shared" ref="U9:U17" si="6">T9*E9</f>
        <v>0.5</v>
      </c>
      <c r="V9" s="210">
        <v>1</v>
      </c>
      <c r="W9" s="5">
        <f t="shared" ref="W9:W17" si="7">V9*E9</f>
        <v>0.5</v>
      </c>
    </row>
    <row r="10" spans="1:23" ht="363.75" customHeight="1" thickBot="1" x14ac:dyDescent="0.3">
      <c r="A10" s="212" t="s">
        <v>9</v>
      </c>
      <c r="B10" s="213" t="s">
        <v>185</v>
      </c>
      <c r="C10" s="217" t="s">
        <v>8</v>
      </c>
      <c r="D10" s="218" t="s">
        <v>186</v>
      </c>
      <c r="E10" s="194">
        <v>0.5</v>
      </c>
      <c r="F10" s="291" t="s">
        <v>187</v>
      </c>
      <c r="G10" s="5">
        <f t="shared" ref="G10:G17" si="8">F10*E10</f>
        <v>0.25</v>
      </c>
      <c r="H10" s="210">
        <v>0.5</v>
      </c>
      <c r="I10" s="5">
        <f t="shared" si="0"/>
        <v>0.25</v>
      </c>
      <c r="J10" s="210">
        <v>0.5</v>
      </c>
      <c r="K10" s="5">
        <f t="shared" si="1"/>
        <v>0.25</v>
      </c>
      <c r="L10" s="210">
        <v>0.5</v>
      </c>
      <c r="M10" s="5">
        <f t="shared" si="2"/>
        <v>0.25</v>
      </c>
      <c r="N10" s="210">
        <v>0.5</v>
      </c>
      <c r="O10" s="5">
        <f t="shared" si="3"/>
        <v>0.25</v>
      </c>
      <c r="P10" s="210">
        <v>0.5</v>
      </c>
      <c r="Q10" s="5">
        <f t="shared" si="4"/>
        <v>0.25</v>
      </c>
      <c r="R10" s="210">
        <v>0.5</v>
      </c>
      <c r="S10" s="5">
        <f t="shared" si="5"/>
        <v>0.25</v>
      </c>
      <c r="T10" s="293">
        <v>0.5</v>
      </c>
      <c r="U10" s="5">
        <f t="shared" si="6"/>
        <v>0.25</v>
      </c>
      <c r="V10" s="210">
        <v>0.5</v>
      </c>
      <c r="W10" s="5">
        <f t="shared" si="7"/>
        <v>0.25</v>
      </c>
    </row>
    <row r="11" spans="1:23" ht="192" customHeight="1" thickBot="1" x14ac:dyDescent="0.3">
      <c r="A11" s="235" t="s">
        <v>11</v>
      </c>
      <c r="B11" s="289" t="s">
        <v>144</v>
      </c>
      <c r="C11" s="290" t="s">
        <v>8</v>
      </c>
      <c r="D11" s="234" t="s">
        <v>145</v>
      </c>
      <c r="E11" s="198">
        <v>1.5</v>
      </c>
      <c r="F11" s="291" t="s">
        <v>136</v>
      </c>
      <c r="G11" s="117">
        <f>F11*E11</f>
        <v>1.5</v>
      </c>
      <c r="H11" s="210">
        <v>1</v>
      </c>
      <c r="I11" s="117">
        <f>H11*E11</f>
        <v>1.5</v>
      </c>
      <c r="J11" s="292">
        <v>1</v>
      </c>
      <c r="K11" s="117">
        <f>J11*E11</f>
        <v>1.5</v>
      </c>
      <c r="L11" s="292">
        <v>1</v>
      </c>
      <c r="M11" s="117">
        <f t="shared" si="2"/>
        <v>1.5</v>
      </c>
      <c r="N11" s="292">
        <v>1</v>
      </c>
      <c r="O11" s="117">
        <f t="shared" si="3"/>
        <v>1.5</v>
      </c>
      <c r="P11" s="292">
        <v>1</v>
      </c>
      <c r="Q11" s="117">
        <f t="shared" si="4"/>
        <v>1.5</v>
      </c>
      <c r="R11" s="292">
        <v>0</v>
      </c>
      <c r="S11" s="117">
        <f t="shared" si="5"/>
        <v>0</v>
      </c>
      <c r="T11" s="293">
        <v>1</v>
      </c>
      <c r="U11" s="117">
        <f t="shared" si="6"/>
        <v>1.5</v>
      </c>
      <c r="V11" s="292">
        <v>0</v>
      </c>
      <c r="W11" s="117">
        <f t="shared" si="7"/>
        <v>0</v>
      </c>
    </row>
    <row r="12" spans="1:23" ht="125.25" customHeight="1" thickBot="1" x14ac:dyDescent="0.3">
      <c r="A12" s="212" t="s">
        <v>12</v>
      </c>
      <c r="B12" s="218" t="s">
        <v>81</v>
      </c>
      <c r="C12" s="217" t="s">
        <v>8</v>
      </c>
      <c r="D12" s="218" t="s">
        <v>80</v>
      </c>
      <c r="E12" s="194">
        <v>2</v>
      </c>
      <c r="F12" s="291" t="s">
        <v>136</v>
      </c>
      <c r="G12" s="5">
        <f t="shared" si="8"/>
        <v>2</v>
      </c>
      <c r="H12" s="210">
        <v>1</v>
      </c>
      <c r="I12" s="5">
        <f t="shared" si="0"/>
        <v>2</v>
      </c>
      <c r="J12" s="210">
        <v>1</v>
      </c>
      <c r="K12" s="5">
        <f t="shared" si="1"/>
        <v>2</v>
      </c>
      <c r="L12" s="294">
        <v>1</v>
      </c>
      <c r="M12" s="5">
        <f t="shared" si="2"/>
        <v>2</v>
      </c>
      <c r="N12" s="210">
        <v>1</v>
      </c>
      <c r="O12" s="5">
        <f t="shared" si="3"/>
        <v>2</v>
      </c>
      <c r="P12" s="210">
        <v>1</v>
      </c>
      <c r="Q12" s="5">
        <f t="shared" si="4"/>
        <v>2</v>
      </c>
      <c r="R12" s="210">
        <v>1</v>
      </c>
      <c r="S12" s="5">
        <f t="shared" si="5"/>
        <v>2</v>
      </c>
      <c r="T12" s="293">
        <v>1</v>
      </c>
      <c r="U12" s="5">
        <f t="shared" si="6"/>
        <v>2</v>
      </c>
      <c r="V12" s="210">
        <v>1</v>
      </c>
      <c r="W12" s="5">
        <f t="shared" si="7"/>
        <v>2</v>
      </c>
    </row>
    <row r="13" spans="1:23" ht="67.5" customHeight="1" thickBot="1" x14ac:dyDescent="0.3">
      <c r="A13" s="212" t="s">
        <v>13</v>
      </c>
      <c r="B13" s="218" t="s">
        <v>82</v>
      </c>
      <c r="C13" s="217" t="s">
        <v>14</v>
      </c>
      <c r="D13" s="218" t="s">
        <v>188</v>
      </c>
      <c r="E13" s="194">
        <v>3</v>
      </c>
      <c r="F13" s="291" t="s">
        <v>179</v>
      </c>
      <c r="G13" s="5">
        <f t="shared" si="8"/>
        <v>9</v>
      </c>
      <c r="H13" s="294">
        <v>1</v>
      </c>
      <c r="I13" s="5">
        <f t="shared" si="0"/>
        <v>3</v>
      </c>
      <c r="J13" s="210">
        <v>3</v>
      </c>
      <c r="K13" s="5">
        <f t="shared" si="1"/>
        <v>9</v>
      </c>
      <c r="L13" s="294">
        <v>2</v>
      </c>
      <c r="M13" s="5">
        <f t="shared" si="2"/>
        <v>6</v>
      </c>
      <c r="N13" s="210">
        <v>3</v>
      </c>
      <c r="O13" s="5">
        <f t="shared" si="3"/>
        <v>9</v>
      </c>
      <c r="P13" s="210">
        <v>3</v>
      </c>
      <c r="Q13" s="5">
        <f t="shared" si="4"/>
        <v>9</v>
      </c>
      <c r="R13" s="210">
        <v>0</v>
      </c>
      <c r="S13" s="5">
        <f t="shared" si="5"/>
        <v>0</v>
      </c>
      <c r="T13" s="293">
        <v>2</v>
      </c>
      <c r="U13" s="5">
        <f t="shared" si="6"/>
        <v>6</v>
      </c>
      <c r="V13" s="210">
        <v>0</v>
      </c>
      <c r="W13" s="5">
        <f t="shared" si="7"/>
        <v>0</v>
      </c>
    </row>
    <row r="14" spans="1:23" ht="112.5" customHeight="1" thickBot="1" x14ac:dyDescent="0.3">
      <c r="A14" s="212" t="s">
        <v>15</v>
      </c>
      <c r="B14" s="219" t="s">
        <v>189</v>
      </c>
      <c r="C14" s="212" t="s">
        <v>8</v>
      </c>
      <c r="D14" s="219" t="s">
        <v>80</v>
      </c>
      <c r="E14" s="194">
        <v>0.5</v>
      </c>
      <c r="F14" s="291" t="s">
        <v>136</v>
      </c>
      <c r="G14" s="5">
        <f t="shared" si="8"/>
        <v>0.5</v>
      </c>
      <c r="H14" s="210">
        <v>1</v>
      </c>
      <c r="I14" s="5">
        <f t="shared" si="0"/>
        <v>0.5</v>
      </c>
      <c r="J14" s="210">
        <v>1</v>
      </c>
      <c r="K14" s="5">
        <f t="shared" si="1"/>
        <v>0.5</v>
      </c>
      <c r="L14" s="294">
        <v>0</v>
      </c>
      <c r="M14" s="5">
        <f t="shared" si="2"/>
        <v>0</v>
      </c>
      <c r="N14" s="210">
        <v>1</v>
      </c>
      <c r="O14" s="5">
        <f t="shared" si="3"/>
        <v>0.5</v>
      </c>
      <c r="P14" s="294">
        <v>1</v>
      </c>
      <c r="Q14" s="5">
        <f t="shared" si="4"/>
        <v>0.5</v>
      </c>
      <c r="R14" s="210">
        <v>1</v>
      </c>
      <c r="S14" s="5">
        <f t="shared" si="5"/>
        <v>0.5</v>
      </c>
      <c r="T14" s="293">
        <v>1</v>
      </c>
      <c r="U14" s="5">
        <f t="shared" si="6"/>
        <v>0.5</v>
      </c>
      <c r="V14" s="294">
        <v>0</v>
      </c>
      <c r="W14" s="5">
        <f t="shared" si="7"/>
        <v>0</v>
      </c>
    </row>
    <row r="15" spans="1:23" ht="65.25" customHeight="1" thickBot="1" x14ac:dyDescent="0.3">
      <c r="A15" s="212" t="s">
        <v>16</v>
      </c>
      <c r="B15" s="220" t="s">
        <v>190</v>
      </c>
      <c r="C15" s="212" t="s">
        <v>8</v>
      </c>
      <c r="D15" s="218" t="s">
        <v>80</v>
      </c>
      <c r="E15" s="194">
        <v>0.5</v>
      </c>
      <c r="F15" s="291" t="s">
        <v>136</v>
      </c>
      <c r="G15" s="5">
        <f t="shared" si="8"/>
        <v>0.5</v>
      </c>
      <c r="H15" s="210">
        <v>0</v>
      </c>
      <c r="I15" s="5">
        <f t="shared" si="0"/>
        <v>0</v>
      </c>
      <c r="J15" s="210">
        <v>1</v>
      </c>
      <c r="K15" s="5">
        <f t="shared" si="1"/>
        <v>0.5</v>
      </c>
      <c r="L15" s="294">
        <v>0</v>
      </c>
      <c r="M15" s="5">
        <f t="shared" si="2"/>
        <v>0</v>
      </c>
      <c r="N15" s="294">
        <v>1</v>
      </c>
      <c r="O15" s="5">
        <f t="shared" si="3"/>
        <v>0.5</v>
      </c>
      <c r="P15" s="328">
        <v>1</v>
      </c>
      <c r="Q15" s="5">
        <f t="shared" si="4"/>
        <v>0.5</v>
      </c>
      <c r="R15" s="210">
        <v>0</v>
      </c>
      <c r="S15" s="5">
        <f t="shared" si="5"/>
        <v>0</v>
      </c>
      <c r="T15" s="293">
        <v>1</v>
      </c>
      <c r="U15" s="5">
        <f t="shared" si="6"/>
        <v>0.5</v>
      </c>
      <c r="V15" s="294">
        <v>1</v>
      </c>
      <c r="W15" s="5">
        <f t="shared" si="7"/>
        <v>0.5</v>
      </c>
    </row>
    <row r="16" spans="1:23" ht="72" customHeight="1" thickBot="1" x14ac:dyDescent="0.3">
      <c r="A16" s="212" t="s">
        <v>17</v>
      </c>
      <c r="B16" s="220" t="s">
        <v>18</v>
      </c>
      <c r="C16" s="212" t="s">
        <v>8</v>
      </c>
      <c r="D16" s="216" t="s">
        <v>80</v>
      </c>
      <c r="E16" s="194">
        <v>0.5</v>
      </c>
      <c r="F16" s="291" t="s">
        <v>136</v>
      </c>
      <c r="G16" s="5">
        <f t="shared" si="8"/>
        <v>0.5</v>
      </c>
      <c r="H16" s="210">
        <v>1</v>
      </c>
      <c r="I16" s="5">
        <f t="shared" si="0"/>
        <v>0.5</v>
      </c>
      <c r="J16" s="210">
        <v>1</v>
      </c>
      <c r="K16" s="5">
        <f t="shared" si="1"/>
        <v>0.5</v>
      </c>
      <c r="L16" s="210">
        <v>1</v>
      </c>
      <c r="M16" s="5">
        <f t="shared" si="2"/>
        <v>0.5</v>
      </c>
      <c r="N16" s="210">
        <v>1</v>
      </c>
      <c r="O16" s="5">
        <f t="shared" si="3"/>
        <v>0.5</v>
      </c>
      <c r="P16" s="328">
        <v>1</v>
      </c>
      <c r="Q16" s="5">
        <f t="shared" si="4"/>
        <v>0.5</v>
      </c>
      <c r="R16" s="210">
        <v>1</v>
      </c>
      <c r="S16" s="5">
        <f t="shared" si="5"/>
        <v>0.5</v>
      </c>
      <c r="T16" s="293">
        <v>1</v>
      </c>
      <c r="U16" s="5">
        <f t="shared" si="6"/>
        <v>0.5</v>
      </c>
      <c r="V16" s="210">
        <v>1</v>
      </c>
      <c r="W16" s="5">
        <f t="shared" si="7"/>
        <v>0.5</v>
      </c>
    </row>
    <row r="17" spans="1:23" ht="66" customHeight="1" thickBot="1" x14ac:dyDescent="0.3">
      <c r="A17" s="212" t="s">
        <v>19</v>
      </c>
      <c r="B17" s="221" t="s">
        <v>20</v>
      </c>
      <c r="C17" s="212" t="s">
        <v>14</v>
      </c>
      <c r="D17" s="218" t="s">
        <v>83</v>
      </c>
      <c r="E17" s="194">
        <v>2</v>
      </c>
      <c r="F17" s="291" t="s">
        <v>179</v>
      </c>
      <c r="G17" s="5">
        <f t="shared" si="8"/>
        <v>6</v>
      </c>
      <c r="H17" s="210">
        <v>3</v>
      </c>
      <c r="I17" s="5">
        <f t="shared" si="0"/>
        <v>6</v>
      </c>
      <c r="J17" s="210">
        <v>3</v>
      </c>
      <c r="K17" s="5">
        <f>J17*E17</f>
        <v>6</v>
      </c>
      <c r="L17" s="294">
        <v>3</v>
      </c>
      <c r="M17" s="5">
        <f t="shared" si="2"/>
        <v>6</v>
      </c>
      <c r="N17" s="210">
        <v>3</v>
      </c>
      <c r="O17" s="5">
        <f t="shared" si="3"/>
        <v>6</v>
      </c>
      <c r="P17" s="210">
        <v>3</v>
      </c>
      <c r="Q17" s="5">
        <f t="shared" si="4"/>
        <v>6</v>
      </c>
      <c r="R17" s="210">
        <v>1</v>
      </c>
      <c r="S17" s="5">
        <f t="shared" si="5"/>
        <v>2</v>
      </c>
      <c r="T17" s="331">
        <v>3</v>
      </c>
      <c r="U17" s="5">
        <f t="shared" si="6"/>
        <v>6</v>
      </c>
      <c r="V17" s="210">
        <v>3</v>
      </c>
      <c r="W17" s="5">
        <f t="shared" si="7"/>
        <v>6</v>
      </c>
    </row>
    <row r="18" spans="1:23" ht="34.5" customHeight="1" thickBot="1" x14ac:dyDescent="0.3">
      <c r="A18" s="222"/>
      <c r="B18" s="223" t="s">
        <v>21</v>
      </c>
      <c r="C18" s="224"/>
      <c r="D18" s="224"/>
      <c r="E18" s="195"/>
      <c r="F18" s="321"/>
      <c r="G18" s="5">
        <f>SUM(G9:G17)</f>
        <v>20.75</v>
      </c>
      <c r="H18" s="210"/>
      <c r="I18" s="5">
        <f>SUM(I9:I17)</f>
        <v>14.25</v>
      </c>
      <c r="J18" s="210"/>
      <c r="K18" s="5">
        <f>SUM(K9:K17)</f>
        <v>20.75</v>
      </c>
      <c r="L18" s="210"/>
      <c r="M18" s="5">
        <f>SUM(M9:M17)</f>
        <v>16.75</v>
      </c>
      <c r="N18" s="210"/>
      <c r="O18" s="5">
        <f>SUM(O9:O17)</f>
        <v>20.75</v>
      </c>
      <c r="P18" s="210"/>
      <c r="Q18" s="5">
        <f>SUM(Q9:Q17)</f>
        <v>20.75</v>
      </c>
      <c r="R18" s="210"/>
      <c r="S18" s="5">
        <f>SUM(S9:S17)</f>
        <v>5.75</v>
      </c>
      <c r="T18" s="293"/>
      <c r="U18" s="5">
        <f>SUM(U9:U17)</f>
        <v>17.75</v>
      </c>
      <c r="V18" s="210"/>
      <c r="W18" s="5">
        <f>SUM(W9:W17)</f>
        <v>9.75</v>
      </c>
    </row>
    <row r="19" spans="1:23" s="54" customFormat="1" ht="16.5" thickBot="1" x14ac:dyDescent="0.3">
      <c r="A19" s="273" t="s">
        <v>22</v>
      </c>
      <c r="B19" s="274"/>
      <c r="C19" s="274"/>
      <c r="D19" s="275"/>
      <c r="E19" s="193">
        <v>4.5</v>
      </c>
      <c r="F19" s="322"/>
      <c r="G19" s="53">
        <f>E19*G35</f>
        <v>123.75</v>
      </c>
      <c r="H19" s="327"/>
      <c r="I19" s="53">
        <f>E19*I35</f>
        <v>94.5</v>
      </c>
      <c r="J19" s="327"/>
      <c r="K19" s="53">
        <f>E19*K35</f>
        <v>130.5</v>
      </c>
      <c r="L19" s="327"/>
      <c r="M19" s="53">
        <f>E19*M35</f>
        <v>110.25</v>
      </c>
      <c r="N19" s="327"/>
      <c r="O19" s="53">
        <f>E19*O35</f>
        <v>112.5</v>
      </c>
      <c r="P19" s="327"/>
      <c r="Q19" s="53">
        <f>E19*Q35</f>
        <v>105.75</v>
      </c>
      <c r="R19" s="327"/>
      <c r="S19" s="53">
        <f>E19*S35</f>
        <v>112.5</v>
      </c>
      <c r="T19" s="330"/>
      <c r="U19" s="53">
        <f>E19*U35</f>
        <v>94.5</v>
      </c>
      <c r="V19" s="327"/>
      <c r="W19" s="53">
        <f>E19*W35</f>
        <v>88.875</v>
      </c>
    </row>
    <row r="20" spans="1:23" ht="131.25" customHeight="1" thickBot="1" x14ac:dyDescent="0.3">
      <c r="A20" s="212" t="s">
        <v>23</v>
      </c>
      <c r="B20" s="225" t="s">
        <v>24</v>
      </c>
      <c r="C20" s="226" t="s">
        <v>25</v>
      </c>
      <c r="D20" s="295" t="s">
        <v>198</v>
      </c>
      <c r="E20" s="198">
        <v>0.5</v>
      </c>
      <c r="F20" s="296">
        <v>2</v>
      </c>
      <c r="G20" s="117">
        <f>F20*E20</f>
        <v>1</v>
      </c>
      <c r="H20" s="210">
        <v>3</v>
      </c>
      <c r="I20" s="117">
        <f>H20*E20</f>
        <v>1.5</v>
      </c>
      <c r="J20" s="210">
        <v>1</v>
      </c>
      <c r="K20" s="117">
        <f>E20*J20</f>
        <v>0.5</v>
      </c>
      <c r="L20" s="294">
        <v>1</v>
      </c>
      <c r="M20" s="117">
        <f t="shared" ref="M20:M34" si="9">L20*E20</f>
        <v>0.5</v>
      </c>
      <c r="N20" s="294">
        <v>2</v>
      </c>
      <c r="O20" s="117">
        <f t="shared" ref="O20:O34" si="10">N20*E20</f>
        <v>1</v>
      </c>
      <c r="P20" s="294">
        <v>1</v>
      </c>
      <c r="Q20" s="117">
        <f t="shared" ref="Q20:Q34" si="11">P20*E20</f>
        <v>0.5</v>
      </c>
      <c r="R20" s="210">
        <v>1</v>
      </c>
      <c r="S20" s="117">
        <f t="shared" ref="S20:S25" si="12">E20*R20</f>
        <v>0.5</v>
      </c>
      <c r="T20" s="293">
        <v>1</v>
      </c>
      <c r="U20" s="117">
        <f t="shared" ref="U20:U34" si="13">T20*E20</f>
        <v>0.5</v>
      </c>
      <c r="V20" s="210">
        <v>1</v>
      </c>
      <c r="W20" s="117">
        <f t="shared" ref="W20:W25" si="14">E20*V20</f>
        <v>0.5</v>
      </c>
    </row>
    <row r="21" spans="1:23" s="91" customFormat="1" ht="165.75" customHeight="1" thickBot="1" x14ac:dyDescent="0.3">
      <c r="A21" s="205" t="s">
        <v>26</v>
      </c>
      <c r="B21" s="227" t="s">
        <v>84</v>
      </c>
      <c r="C21" s="205" t="s">
        <v>8</v>
      </c>
      <c r="D21" s="228" t="s">
        <v>191</v>
      </c>
      <c r="E21" s="196">
        <v>1.5</v>
      </c>
      <c r="F21" s="297">
        <v>3</v>
      </c>
      <c r="G21" s="138">
        <f t="shared" ref="G21:G33" si="15">F21*E21</f>
        <v>4.5</v>
      </c>
      <c r="H21" s="294">
        <v>2</v>
      </c>
      <c r="I21" s="138">
        <f t="shared" ref="I21:I33" si="16">H21*E21</f>
        <v>3</v>
      </c>
      <c r="J21" s="294">
        <v>2</v>
      </c>
      <c r="K21" s="138">
        <f t="shared" ref="K21:K33" si="17">E21*J21</f>
        <v>3</v>
      </c>
      <c r="L21" s="294">
        <v>3</v>
      </c>
      <c r="M21" s="138">
        <f t="shared" si="9"/>
        <v>4.5</v>
      </c>
      <c r="N21" s="294">
        <v>2</v>
      </c>
      <c r="O21" s="138">
        <f t="shared" si="10"/>
        <v>3</v>
      </c>
      <c r="P21" s="294">
        <v>2</v>
      </c>
      <c r="Q21" s="138">
        <f t="shared" si="11"/>
        <v>3</v>
      </c>
      <c r="R21" s="294">
        <v>2</v>
      </c>
      <c r="S21" s="138">
        <f t="shared" si="12"/>
        <v>3</v>
      </c>
      <c r="T21" s="331">
        <v>2</v>
      </c>
      <c r="U21" s="138">
        <f t="shared" si="13"/>
        <v>3</v>
      </c>
      <c r="V21" s="294">
        <v>2</v>
      </c>
      <c r="W21" s="138">
        <f t="shared" si="14"/>
        <v>3</v>
      </c>
    </row>
    <row r="22" spans="1:23" ht="331.5" thickBot="1" x14ac:dyDescent="0.3">
      <c r="A22" s="229" t="s">
        <v>27</v>
      </c>
      <c r="B22" s="230" t="s">
        <v>192</v>
      </c>
      <c r="C22" s="229" t="s">
        <v>8</v>
      </c>
      <c r="D22" s="231" t="s">
        <v>85</v>
      </c>
      <c r="E22" s="197">
        <v>1.5</v>
      </c>
      <c r="F22" s="296">
        <v>5</v>
      </c>
      <c r="G22" s="133">
        <f t="shared" si="15"/>
        <v>7.5</v>
      </c>
      <c r="H22" s="210">
        <v>5</v>
      </c>
      <c r="I22" s="133">
        <f t="shared" si="16"/>
        <v>7.5</v>
      </c>
      <c r="J22" s="210">
        <v>5</v>
      </c>
      <c r="K22" s="133">
        <f t="shared" si="17"/>
        <v>7.5</v>
      </c>
      <c r="L22" s="210">
        <v>5</v>
      </c>
      <c r="M22" s="133">
        <f t="shared" si="9"/>
        <v>7.5</v>
      </c>
      <c r="N22" s="210">
        <v>5</v>
      </c>
      <c r="O22" s="133">
        <f t="shared" si="10"/>
        <v>7.5</v>
      </c>
      <c r="P22" s="210">
        <v>4</v>
      </c>
      <c r="Q22" s="133">
        <f t="shared" si="11"/>
        <v>6</v>
      </c>
      <c r="R22" s="210">
        <v>5</v>
      </c>
      <c r="S22" s="133">
        <f t="shared" si="12"/>
        <v>7.5</v>
      </c>
      <c r="T22" s="293">
        <v>5</v>
      </c>
      <c r="U22" s="133">
        <f t="shared" si="13"/>
        <v>7.5</v>
      </c>
      <c r="V22" s="210">
        <v>5</v>
      </c>
      <c r="W22" s="133">
        <f t="shared" si="14"/>
        <v>7.5</v>
      </c>
    </row>
    <row r="23" spans="1:23" ht="75" customHeight="1" thickBot="1" x14ac:dyDescent="0.3">
      <c r="A23" s="229" t="s">
        <v>28</v>
      </c>
      <c r="B23" s="232" t="s">
        <v>193</v>
      </c>
      <c r="C23" s="233"/>
      <c r="D23" s="232" t="s">
        <v>86</v>
      </c>
      <c r="E23" s="197">
        <v>0.5</v>
      </c>
      <c r="F23" s="296">
        <v>3</v>
      </c>
      <c r="G23" s="133">
        <f t="shared" si="15"/>
        <v>1.5</v>
      </c>
      <c r="H23" s="210">
        <v>1</v>
      </c>
      <c r="I23" s="133">
        <f t="shared" si="16"/>
        <v>0.5</v>
      </c>
      <c r="J23" s="210">
        <v>3</v>
      </c>
      <c r="K23" s="133">
        <f t="shared" si="17"/>
        <v>1.5</v>
      </c>
      <c r="L23" s="210">
        <v>1</v>
      </c>
      <c r="M23" s="133">
        <f t="shared" si="9"/>
        <v>0.5</v>
      </c>
      <c r="N23" s="210">
        <v>1</v>
      </c>
      <c r="O23" s="133">
        <f t="shared" si="10"/>
        <v>0.5</v>
      </c>
      <c r="P23" s="210">
        <v>1</v>
      </c>
      <c r="Q23" s="133">
        <f t="shared" si="11"/>
        <v>0.5</v>
      </c>
      <c r="R23" s="210">
        <v>1</v>
      </c>
      <c r="S23" s="133">
        <f t="shared" si="12"/>
        <v>0.5</v>
      </c>
      <c r="T23" s="293">
        <v>1</v>
      </c>
      <c r="U23" s="133">
        <f t="shared" si="13"/>
        <v>0.5</v>
      </c>
      <c r="V23" s="210">
        <v>1</v>
      </c>
      <c r="W23" s="133">
        <f t="shared" si="14"/>
        <v>0.5</v>
      </c>
    </row>
    <row r="24" spans="1:23" ht="132" customHeight="1" thickBot="1" x14ac:dyDescent="0.3">
      <c r="A24" s="229" t="s">
        <v>29</v>
      </c>
      <c r="B24" s="231" t="s">
        <v>87</v>
      </c>
      <c r="C24" s="229" t="s">
        <v>8</v>
      </c>
      <c r="D24" s="231" t="s">
        <v>88</v>
      </c>
      <c r="E24" s="197">
        <v>0.5</v>
      </c>
      <c r="F24" s="296">
        <v>3</v>
      </c>
      <c r="G24" s="133">
        <f t="shared" si="15"/>
        <v>1.5</v>
      </c>
      <c r="H24" s="210">
        <v>3</v>
      </c>
      <c r="I24" s="133">
        <f t="shared" si="16"/>
        <v>1.5</v>
      </c>
      <c r="J24" s="210">
        <v>3</v>
      </c>
      <c r="K24" s="133">
        <f t="shared" si="17"/>
        <v>1.5</v>
      </c>
      <c r="L24" s="210">
        <v>3</v>
      </c>
      <c r="M24" s="133">
        <f t="shared" si="9"/>
        <v>1.5</v>
      </c>
      <c r="N24" s="210">
        <v>3</v>
      </c>
      <c r="O24" s="133">
        <f t="shared" si="10"/>
        <v>1.5</v>
      </c>
      <c r="P24" s="210">
        <v>3</v>
      </c>
      <c r="Q24" s="133">
        <f t="shared" si="11"/>
        <v>1.5</v>
      </c>
      <c r="R24" s="210">
        <v>3</v>
      </c>
      <c r="S24" s="133">
        <f t="shared" si="12"/>
        <v>1.5</v>
      </c>
      <c r="T24" s="293">
        <v>3</v>
      </c>
      <c r="U24" s="133">
        <f t="shared" si="13"/>
        <v>1.5</v>
      </c>
      <c r="V24" s="210">
        <v>3</v>
      </c>
      <c r="W24" s="133">
        <f t="shared" si="14"/>
        <v>1.5</v>
      </c>
    </row>
    <row r="25" spans="1:23" ht="99.75" customHeight="1" thickBot="1" x14ac:dyDescent="0.3">
      <c r="A25" s="212" t="s">
        <v>30</v>
      </c>
      <c r="B25" s="234" t="s">
        <v>31</v>
      </c>
      <c r="C25" s="235" t="s">
        <v>14</v>
      </c>
      <c r="D25" s="234" t="s">
        <v>194</v>
      </c>
      <c r="E25" s="198">
        <v>0.5</v>
      </c>
      <c r="F25" s="296">
        <v>2</v>
      </c>
      <c r="G25" s="117">
        <f>F25*E25</f>
        <v>1</v>
      </c>
      <c r="H25" s="210">
        <v>1</v>
      </c>
      <c r="I25" s="117">
        <f t="shared" si="16"/>
        <v>0.5</v>
      </c>
      <c r="J25" s="210">
        <v>3</v>
      </c>
      <c r="K25" s="117">
        <f t="shared" si="17"/>
        <v>1.5</v>
      </c>
      <c r="L25" s="210">
        <v>0</v>
      </c>
      <c r="M25" s="117">
        <f t="shared" si="9"/>
        <v>0</v>
      </c>
      <c r="N25" s="210">
        <v>2</v>
      </c>
      <c r="O25" s="117">
        <f t="shared" si="10"/>
        <v>1</v>
      </c>
      <c r="P25" s="210">
        <v>3</v>
      </c>
      <c r="Q25" s="117">
        <f t="shared" si="11"/>
        <v>1.5</v>
      </c>
      <c r="R25" s="210">
        <v>2</v>
      </c>
      <c r="S25" s="117">
        <f t="shared" si="12"/>
        <v>1</v>
      </c>
      <c r="T25" s="293">
        <v>1</v>
      </c>
      <c r="U25" s="117">
        <f t="shared" si="13"/>
        <v>0.5</v>
      </c>
      <c r="V25" s="210">
        <v>0.5</v>
      </c>
      <c r="W25" s="117">
        <f t="shared" si="14"/>
        <v>0.25</v>
      </c>
    </row>
    <row r="26" spans="1:23" ht="63.75" customHeight="1" thickBot="1" x14ac:dyDescent="0.3">
      <c r="A26" s="235" t="s">
        <v>32</v>
      </c>
      <c r="B26" s="234" t="s">
        <v>146</v>
      </c>
      <c r="C26" s="235" t="s">
        <v>14</v>
      </c>
      <c r="D26" s="234" t="s">
        <v>195</v>
      </c>
      <c r="E26" s="198">
        <v>1.5</v>
      </c>
      <c r="F26" s="296">
        <v>3</v>
      </c>
      <c r="G26" s="117">
        <f>F26*E26</f>
        <v>4.5</v>
      </c>
      <c r="H26" s="210">
        <v>0</v>
      </c>
      <c r="I26" s="117">
        <f>H26*E26</f>
        <v>0</v>
      </c>
      <c r="J26" s="210">
        <v>3</v>
      </c>
      <c r="K26" s="117">
        <f>J26*E26</f>
        <v>4.5</v>
      </c>
      <c r="L26" s="210">
        <v>3</v>
      </c>
      <c r="M26" s="117">
        <f t="shared" si="9"/>
        <v>4.5</v>
      </c>
      <c r="N26" s="210">
        <v>0</v>
      </c>
      <c r="O26" s="117">
        <f t="shared" si="10"/>
        <v>0</v>
      </c>
      <c r="P26" s="210">
        <v>3</v>
      </c>
      <c r="Q26" s="117">
        <f t="shared" si="11"/>
        <v>4.5</v>
      </c>
      <c r="R26" s="210">
        <v>3</v>
      </c>
      <c r="S26" s="117">
        <f>R26*E26</f>
        <v>4.5</v>
      </c>
      <c r="T26" s="293">
        <v>1</v>
      </c>
      <c r="U26" s="117">
        <f t="shared" si="13"/>
        <v>1.5</v>
      </c>
      <c r="V26" s="210">
        <v>1</v>
      </c>
      <c r="W26" s="117">
        <f>V26*E26</f>
        <v>1.5</v>
      </c>
    </row>
    <row r="27" spans="1:23" ht="93" customHeight="1" thickBot="1" x14ac:dyDescent="0.3">
      <c r="A27" s="212" t="s">
        <v>33</v>
      </c>
      <c r="B27" s="218" t="s">
        <v>89</v>
      </c>
      <c r="C27" s="212" t="s">
        <v>14</v>
      </c>
      <c r="D27" s="218" t="s">
        <v>194</v>
      </c>
      <c r="E27" s="194">
        <v>0.5</v>
      </c>
      <c r="F27" s="296">
        <v>0</v>
      </c>
      <c r="G27" s="5">
        <f t="shared" si="15"/>
        <v>0</v>
      </c>
      <c r="H27" s="210">
        <v>3</v>
      </c>
      <c r="I27" s="5">
        <f t="shared" si="16"/>
        <v>1.5</v>
      </c>
      <c r="J27" s="210">
        <v>3</v>
      </c>
      <c r="K27" s="5">
        <f t="shared" si="17"/>
        <v>1.5</v>
      </c>
      <c r="L27" s="210">
        <v>2</v>
      </c>
      <c r="M27" s="5">
        <f t="shared" si="9"/>
        <v>1</v>
      </c>
      <c r="N27" s="210">
        <v>3</v>
      </c>
      <c r="O27" s="5">
        <f t="shared" si="10"/>
        <v>1.5</v>
      </c>
      <c r="P27" s="210">
        <v>3</v>
      </c>
      <c r="Q27" s="5">
        <f t="shared" si="11"/>
        <v>1.5</v>
      </c>
      <c r="R27" s="210">
        <v>3</v>
      </c>
      <c r="S27" s="5">
        <f>E27*R27</f>
        <v>1.5</v>
      </c>
      <c r="T27" s="293">
        <v>3</v>
      </c>
      <c r="U27" s="5">
        <f t="shared" si="13"/>
        <v>1.5</v>
      </c>
      <c r="V27" s="210">
        <v>1</v>
      </c>
      <c r="W27" s="5">
        <f>E27*V27</f>
        <v>0.5</v>
      </c>
    </row>
    <row r="28" spans="1:23" ht="67.5" customHeight="1" thickBot="1" x14ac:dyDescent="0.3">
      <c r="A28" s="235" t="s">
        <v>35</v>
      </c>
      <c r="B28" s="298" t="s">
        <v>143</v>
      </c>
      <c r="C28" s="235" t="s">
        <v>14</v>
      </c>
      <c r="D28" s="234" t="s">
        <v>195</v>
      </c>
      <c r="E28" s="198">
        <v>1.5</v>
      </c>
      <c r="F28" s="296">
        <v>1</v>
      </c>
      <c r="G28" s="117">
        <f>F28*E28</f>
        <v>1.5</v>
      </c>
      <c r="H28" s="210">
        <v>1</v>
      </c>
      <c r="I28" s="117">
        <f>H28*E28</f>
        <v>1.5</v>
      </c>
      <c r="J28" s="210">
        <v>2</v>
      </c>
      <c r="K28" s="117">
        <f>J28*E28</f>
        <v>3</v>
      </c>
      <c r="L28" s="210">
        <v>0</v>
      </c>
      <c r="M28" s="117">
        <f t="shared" si="9"/>
        <v>0</v>
      </c>
      <c r="N28" s="210">
        <v>3</v>
      </c>
      <c r="O28" s="117">
        <f t="shared" si="10"/>
        <v>4.5</v>
      </c>
      <c r="P28" s="210">
        <v>0</v>
      </c>
      <c r="Q28" s="117">
        <f t="shared" si="11"/>
        <v>0</v>
      </c>
      <c r="R28" s="210">
        <v>1</v>
      </c>
      <c r="S28" s="117">
        <f>R28*E28</f>
        <v>1.5</v>
      </c>
      <c r="T28" s="293">
        <v>0</v>
      </c>
      <c r="U28" s="117">
        <f t="shared" si="13"/>
        <v>0</v>
      </c>
      <c r="V28" s="210">
        <v>0</v>
      </c>
      <c r="W28" s="117">
        <f>V28*E28</f>
        <v>0</v>
      </c>
    </row>
    <row r="29" spans="1:23" ht="105.75" customHeight="1" thickBot="1" x14ac:dyDescent="0.3">
      <c r="A29" s="212" t="s">
        <v>38</v>
      </c>
      <c r="B29" s="221" t="s">
        <v>34</v>
      </c>
      <c r="C29" s="212" t="s">
        <v>14</v>
      </c>
      <c r="D29" s="218" t="s">
        <v>196</v>
      </c>
      <c r="E29" s="194">
        <v>0.5</v>
      </c>
      <c r="F29" s="296">
        <v>0</v>
      </c>
      <c r="G29" s="5">
        <f t="shared" si="15"/>
        <v>0</v>
      </c>
      <c r="H29" s="210">
        <v>0</v>
      </c>
      <c r="I29" s="5">
        <f t="shared" si="16"/>
        <v>0</v>
      </c>
      <c r="J29" s="210">
        <v>0</v>
      </c>
      <c r="K29" s="5">
        <f t="shared" si="17"/>
        <v>0</v>
      </c>
      <c r="L29" s="210">
        <v>0</v>
      </c>
      <c r="M29" s="5">
        <f t="shared" si="9"/>
        <v>0</v>
      </c>
      <c r="N29" s="210">
        <v>0</v>
      </c>
      <c r="O29" s="5">
        <f t="shared" si="10"/>
        <v>0</v>
      </c>
      <c r="P29" s="210">
        <v>0</v>
      </c>
      <c r="Q29" s="5">
        <f t="shared" si="11"/>
        <v>0</v>
      </c>
      <c r="R29" s="210">
        <v>0</v>
      </c>
      <c r="S29" s="5">
        <f>E29*R29</f>
        <v>0</v>
      </c>
      <c r="T29" s="293">
        <v>0</v>
      </c>
      <c r="U29" s="5">
        <f t="shared" si="13"/>
        <v>0</v>
      </c>
      <c r="V29" s="210">
        <v>0</v>
      </c>
      <c r="W29" s="5">
        <f>E29*V29</f>
        <v>0</v>
      </c>
    </row>
    <row r="30" spans="1:23" ht="174" customHeight="1" thickBot="1" x14ac:dyDescent="0.3">
      <c r="A30" s="235" t="s">
        <v>39</v>
      </c>
      <c r="B30" s="299" t="s">
        <v>36</v>
      </c>
      <c r="C30" s="300" t="s">
        <v>37</v>
      </c>
      <c r="D30" s="234" t="s">
        <v>147</v>
      </c>
      <c r="E30" s="198">
        <v>0.5</v>
      </c>
      <c r="F30" s="296">
        <v>3</v>
      </c>
      <c r="G30" s="117">
        <f t="shared" si="15"/>
        <v>1.5</v>
      </c>
      <c r="H30" s="210">
        <v>3</v>
      </c>
      <c r="I30" s="117">
        <f t="shared" si="16"/>
        <v>1.5</v>
      </c>
      <c r="J30" s="210">
        <v>3</v>
      </c>
      <c r="K30" s="117">
        <f t="shared" si="17"/>
        <v>1.5</v>
      </c>
      <c r="L30" s="210">
        <v>3</v>
      </c>
      <c r="M30" s="117">
        <f t="shared" si="9"/>
        <v>1.5</v>
      </c>
      <c r="N30" s="210">
        <v>3</v>
      </c>
      <c r="O30" s="117">
        <f t="shared" si="10"/>
        <v>1.5</v>
      </c>
      <c r="P30" s="210">
        <v>3</v>
      </c>
      <c r="Q30" s="117">
        <f t="shared" si="11"/>
        <v>1.5</v>
      </c>
      <c r="R30" s="210">
        <v>3</v>
      </c>
      <c r="S30" s="117">
        <f>E30*R30</f>
        <v>1.5</v>
      </c>
      <c r="T30" s="293">
        <v>3</v>
      </c>
      <c r="U30" s="117">
        <f t="shared" si="13"/>
        <v>1.5</v>
      </c>
      <c r="V30" s="210">
        <v>3</v>
      </c>
      <c r="W30" s="117">
        <f>E30*V30</f>
        <v>1.5</v>
      </c>
    </row>
    <row r="31" spans="1:23" ht="65.25" customHeight="1" thickBot="1" x14ac:dyDescent="0.3">
      <c r="A31" s="235" t="s">
        <v>148</v>
      </c>
      <c r="B31" s="298" t="s">
        <v>149</v>
      </c>
      <c r="C31" s="235" t="s">
        <v>14</v>
      </c>
      <c r="D31" s="298" t="s">
        <v>150</v>
      </c>
      <c r="E31" s="198">
        <v>0.5</v>
      </c>
      <c r="F31" s="296">
        <v>1</v>
      </c>
      <c r="G31" s="117">
        <f t="shared" si="15"/>
        <v>0.5</v>
      </c>
      <c r="H31" s="210">
        <v>1</v>
      </c>
      <c r="I31" s="117">
        <f t="shared" si="16"/>
        <v>0.5</v>
      </c>
      <c r="J31" s="210">
        <v>1</v>
      </c>
      <c r="K31" s="117">
        <f t="shared" si="17"/>
        <v>0.5</v>
      </c>
      <c r="L31" s="210">
        <v>1</v>
      </c>
      <c r="M31" s="117">
        <f t="shared" si="9"/>
        <v>0.5</v>
      </c>
      <c r="N31" s="210">
        <v>1</v>
      </c>
      <c r="O31" s="117">
        <f t="shared" si="10"/>
        <v>0.5</v>
      </c>
      <c r="P31" s="210">
        <v>1</v>
      </c>
      <c r="Q31" s="117">
        <f t="shared" si="11"/>
        <v>0.5</v>
      </c>
      <c r="R31" s="210">
        <v>1</v>
      </c>
      <c r="S31" s="117">
        <f>E31*R31</f>
        <v>0.5</v>
      </c>
      <c r="T31" s="293">
        <v>1</v>
      </c>
      <c r="U31" s="117">
        <f t="shared" si="13"/>
        <v>0.5</v>
      </c>
      <c r="V31" s="210">
        <v>1</v>
      </c>
      <c r="W31" s="117">
        <f>E31*V31</f>
        <v>0.5</v>
      </c>
    </row>
    <row r="32" spans="1:23" ht="66.75" customHeight="1" thickBot="1" x14ac:dyDescent="0.3">
      <c r="A32" s="235" t="s">
        <v>151</v>
      </c>
      <c r="B32" s="298" t="s">
        <v>152</v>
      </c>
      <c r="C32" s="235" t="s">
        <v>40</v>
      </c>
      <c r="D32" s="234" t="s">
        <v>90</v>
      </c>
      <c r="E32" s="198">
        <v>0.5</v>
      </c>
      <c r="F32" s="296">
        <v>1</v>
      </c>
      <c r="G32" s="117">
        <f t="shared" si="15"/>
        <v>0.5</v>
      </c>
      <c r="H32" s="210">
        <v>1</v>
      </c>
      <c r="I32" s="117">
        <f t="shared" si="16"/>
        <v>0.5</v>
      </c>
      <c r="J32" s="210">
        <v>1</v>
      </c>
      <c r="K32" s="117">
        <f t="shared" si="17"/>
        <v>0.5</v>
      </c>
      <c r="L32" s="210">
        <v>1</v>
      </c>
      <c r="M32" s="117">
        <f t="shared" si="9"/>
        <v>0.5</v>
      </c>
      <c r="N32" s="210">
        <v>1</v>
      </c>
      <c r="O32" s="117">
        <f t="shared" si="10"/>
        <v>0.5</v>
      </c>
      <c r="P32" s="210">
        <v>1</v>
      </c>
      <c r="Q32" s="117">
        <f t="shared" si="11"/>
        <v>0.5</v>
      </c>
      <c r="R32" s="210">
        <v>1</v>
      </c>
      <c r="S32" s="117">
        <f>E32*R32</f>
        <v>0.5</v>
      </c>
      <c r="T32" s="293">
        <v>1</v>
      </c>
      <c r="U32" s="117">
        <f t="shared" si="13"/>
        <v>0.5</v>
      </c>
      <c r="V32" s="210">
        <v>1</v>
      </c>
      <c r="W32" s="117">
        <f>E32*V32</f>
        <v>0.5</v>
      </c>
    </row>
    <row r="33" spans="1:24" ht="79.5" customHeight="1" thickBot="1" x14ac:dyDescent="0.3">
      <c r="A33" s="301" t="s">
        <v>153</v>
      </c>
      <c r="B33" s="302" t="s">
        <v>154</v>
      </c>
      <c r="C33" s="300" t="s">
        <v>41</v>
      </c>
      <c r="D33" s="295" t="s">
        <v>91</v>
      </c>
      <c r="E33" s="198">
        <v>1</v>
      </c>
      <c r="F33" s="297">
        <v>1</v>
      </c>
      <c r="G33" s="117">
        <f t="shared" si="15"/>
        <v>1</v>
      </c>
      <c r="H33" s="294">
        <v>1</v>
      </c>
      <c r="I33" s="117">
        <f t="shared" si="16"/>
        <v>1</v>
      </c>
      <c r="J33" s="210">
        <v>1</v>
      </c>
      <c r="K33" s="117">
        <f t="shared" si="17"/>
        <v>1</v>
      </c>
      <c r="L33" s="294">
        <v>1</v>
      </c>
      <c r="M33" s="117">
        <f t="shared" si="9"/>
        <v>1</v>
      </c>
      <c r="N33" s="294">
        <v>1</v>
      </c>
      <c r="O33" s="117">
        <f t="shared" si="10"/>
        <v>1</v>
      </c>
      <c r="P33" s="210">
        <v>1</v>
      </c>
      <c r="Q33" s="117">
        <f t="shared" si="11"/>
        <v>1</v>
      </c>
      <c r="R33" s="210">
        <v>1</v>
      </c>
      <c r="S33" s="117">
        <f>E33*R33</f>
        <v>1</v>
      </c>
      <c r="T33" s="293">
        <v>1</v>
      </c>
      <c r="U33" s="117">
        <f t="shared" si="13"/>
        <v>1</v>
      </c>
      <c r="V33" s="294">
        <v>1</v>
      </c>
      <c r="W33" s="117">
        <f>E33*V33</f>
        <v>1</v>
      </c>
    </row>
    <row r="34" spans="1:24" ht="53.25" customHeight="1" thickBot="1" x14ac:dyDescent="0.3">
      <c r="A34" s="301" t="s">
        <v>155</v>
      </c>
      <c r="B34" s="303" t="s">
        <v>156</v>
      </c>
      <c r="C34" s="304" t="s">
        <v>8</v>
      </c>
      <c r="D34" s="295" t="s">
        <v>90</v>
      </c>
      <c r="E34" s="305">
        <v>1</v>
      </c>
      <c r="F34" s="297">
        <v>1</v>
      </c>
      <c r="G34" s="117">
        <f>F34*E34</f>
        <v>1</v>
      </c>
      <c r="H34" s="294">
        <v>0</v>
      </c>
      <c r="I34" s="117">
        <f>H34*E34</f>
        <v>0</v>
      </c>
      <c r="J34" s="210">
        <v>1</v>
      </c>
      <c r="K34" s="117">
        <f>J34*E34</f>
        <v>1</v>
      </c>
      <c r="L34" s="294">
        <v>1</v>
      </c>
      <c r="M34" s="117">
        <f t="shared" si="9"/>
        <v>1</v>
      </c>
      <c r="N34" s="294">
        <v>1</v>
      </c>
      <c r="O34" s="117">
        <f t="shared" si="10"/>
        <v>1</v>
      </c>
      <c r="P34" s="210">
        <v>1</v>
      </c>
      <c r="Q34" s="117">
        <f t="shared" si="11"/>
        <v>1</v>
      </c>
      <c r="R34" s="210">
        <v>0</v>
      </c>
      <c r="S34" s="117">
        <f>R34*E34</f>
        <v>0</v>
      </c>
      <c r="T34" s="293">
        <v>1</v>
      </c>
      <c r="U34" s="117">
        <f t="shared" si="13"/>
        <v>1</v>
      </c>
      <c r="V34" s="294">
        <v>1</v>
      </c>
      <c r="W34" s="117">
        <f>V34*E34</f>
        <v>1</v>
      </c>
      <c r="X34" s="209"/>
    </row>
    <row r="35" spans="1:24" s="54" customFormat="1" ht="27" customHeight="1" thickBot="1" x14ac:dyDescent="0.3">
      <c r="A35" s="236"/>
      <c r="B35" s="237" t="s">
        <v>42</v>
      </c>
      <c r="C35" s="238"/>
      <c r="D35" s="238"/>
      <c r="E35" s="199"/>
      <c r="F35" s="323"/>
      <c r="G35" s="135">
        <f>SUM(G20:G33)+G34</f>
        <v>27.5</v>
      </c>
      <c r="H35" s="327"/>
      <c r="I35" s="135">
        <f>SUM(I20:I33)+I34</f>
        <v>21</v>
      </c>
      <c r="J35" s="327"/>
      <c r="K35" s="135">
        <f>SUM(K20:K33)+K34</f>
        <v>29</v>
      </c>
      <c r="L35" s="327"/>
      <c r="M35" s="135">
        <f>SUM(M20:M33)+M34</f>
        <v>24.5</v>
      </c>
      <c r="N35" s="327"/>
      <c r="O35" s="135">
        <f>SUM(O20:O33)+O34</f>
        <v>25</v>
      </c>
      <c r="P35" s="327"/>
      <c r="Q35" s="135">
        <f>SUM(Q20:Q33)+Q34</f>
        <v>23.5</v>
      </c>
      <c r="R35" s="327"/>
      <c r="S35" s="135">
        <f>SUM(S20:S33)+S34</f>
        <v>25</v>
      </c>
      <c r="T35" s="330"/>
      <c r="U35" s="135">
        <f>SUM(U20:U33)+U34</f>
        <v>21</v>
      </c>
      <c r="V35" s="327"/>
      <c r="W35" s="135">
        <f>SUM(W20:W33)+W34</f>
        <v>19.75</v>
      </c>
    </row>
    <row r="36" spans="1:24" s="54" customFormat="1" ht="16.5" thickBot="1" x14ac:dyDescent="0.3">
      <c r="A36" s="273" t="s">
        <v>43</v>
      </c>
      <c r="B36" s="274"/>
      <c r="C36" s="274"/>
      <c r="D36" s="275"/>
      <c r="E36" s="193">
        <v>2.5</v>
      </c>
      <c r="F36" s="323"/>
      <c r="G36" s="53">
        <f>E36*G50</f>
        <v>40</v>
      </c>
      <c r="H36" s="327"/>
      <c r="I36" s="53">
        <f>E36*I50</f>
        <v>30</v>
      </c>
      <c r="J36" s="327"/>
      <c r="K36" s="53">
        <f>E36*K50</f>
        <v>42.5</v>
      </c>
      <c r="L36" s="327"/>
      <c r="M36" s="53">
        <f>E36*M50</f>
        <v>35</v>
      </c>
      <c r="N36" s="327"/>
      <c r="O36" s="53">
        <f>E36*O50</f>
        <v>38.75</v>
      </c>
      <c r="P36" s="327"/>
      <c r="Q36" s="53">
        <f>E36*Q50</f>
        <v>25</v>
      </c>
      <c r="R36" s="327"/>
      <c r="S36" s="53">
        <f>E36*S50</f>
        <v>30</v>
      </c>
      <c r="T36" s="330"/>
      <c r="U36" s="53">
        <f>E36*U50</f>
        <v>32.5</v>
      </c>
      <c r="V36" s="327"/>
      <c r="W36" s="53">
        <f>E36*W50</f>
        <v>31.25</v>
      </c>
    </row>
    <row r="37" spans="1:24" ht="95.25" customHeight="1" thickBot="1" x14ac:dyDescent="0.3">
      <c r="A37" s="235" t="s">
        <v>44</v>
      </c>
      <c r="B37" s="298" t="s">
        <v>184</v>
      </c>
      <c r="C37" s="306" t="s">
        <v>92</v>
      </c>
      <c r="D37" s="295" t="s">
        <v>93</v>
      </c>
      <c r="E37" s="198">
        <v>1</v>
      </c>
      <c r="F37" s="296">
        <v>1</v>
      </c>
      <c r="G37" s="117">
        <f>F37*E37</f>
        <v>1</v>
      </c>
      <c r="H37" s="210">
        <v>1</v>
      </c>
      <c r="I37" s="117">
        <f>H37*E37</f>
        <v>1</v>
      </c>
      <c r="J37" s="210">
        <v>1</v>
      </c>
      <c r="K37" s="117">
        <f>J37*E37</f>
        <v>1</v>
      </c>
      <c r="L37" s="210">
        <v>1</v>
      </c>
      <c r="M37" s="117">
        <f>L37*E37</f>
        <v>1</v>
      </c>
      <c r="N37" s="210">
        <v>1</v>
      </c>
      <c r="O37" s="117">
        <f>N37*E37</f>
        <v>1</v>
      </c>
      <c r="P37" s="210">
        <v>1</v>
      </c>
      <c r="Q37" s="117">
        <f>P37*E37</f>
        <v>1</v>
      </c>
      <c r="R37" s="210">
        <v>1</v>
      </c>
      <c r="S37" s="117">
        <f>R37*E37</f>
        <v>1</v>
      </c>
      <c r="T37" s="293">
        <v>1</v>
      </c>
      <c r="U37" s="117">
        <f>T37*E37</f>
        <v>1</v>
      </c>
      <c r="V37" s="210">
        <v>1</v>
      </c>
      <c r="W37" s="117">
        <f t="shared" ref="W37:W49" si="18">V37*E37</f>
        <v>1</v>
      </c>
    </row>
    <row r="38" spans="1:24" ht="84" customHeight="1" thickBot="1" x14ac:dyDescent="0.3">
      <c r="A38" s="235" t="s">
        <v>45</v>
      </c>
      <c r="B38" s="298" t="s">
        <v>157</v>
      </c>
      <c r="C38" s="235" t="s">
        <v>92</v>
      </c>
      <c r="D38" s="298" t="s">
        <v>94</v>
      </c>
      <c r="E38" s="198">
        <v>1</v>
      </c>
      <c r="F38" s="297">
        <v>1</v>
      </c>
      <c r="G38" s="117">
        <f t="shared" ref="G38:G44" si="19">F38*E38</f>
        <v>1</v>
      </c>
      <c r="H38" s="210">
        <v>1</v>
      </c>
      <c r="I38" s="117">
        <f t="shared" ref="I38:I44" si="20">H38*E38</f>
        <v>1</v>
      </c>
      <c r="J38" s="210">
        <v>1</v>
      </c>
      <c r="K38" s="117">
        <f t="shared" ref="K38:K44" si="21">J38*E38</f>
        <v>1</v>
      </c>
      <c r="L38" s="294">
        <v>1</v>
      </c>
      <c r="M38" s="117">
        <f>L38*E38</f>
        <v>1</v>
      </c>
      <c r="N38" s="210">
        <v>1</v>
      </c>
      <c r="O38" s="117">
        <f>N38*E38</f>
        <v>1</v>
      </c>
      <c r="P38" s="210">
        <v>0</v>
      </c>
      <c r="Q38" s="117">
        <f>P38*E38</f>
        <v>0</v>
      </c>
      <c r="R38" s="210">
        <v>1</v>
      </c>
      <c r="S38" s="117">
        <f>R38*E38</f>
        <v>1</v>
      </c>
      <c r="T38" s="293">
        <v>0</v>
      </c>
      <c r="U38" s="117">
        <f>T38*E38</f>
        <v>0</v>
      </c>
      <c r="V38" s="210">
        <v>1</v>
      </c>
      <c r="W38" s="117">
        <f t="shared" si="18"/>
        <v>1</v>
      </c>
    </row>
    <row r="39" spans="1:24" ht="76.5" customHeight="1" thickBot="1" x14ac:dyDescent="0.3">
      <c r="A39" s="235" t="s">
        <v>46</v>
      </c>
      <c r="B39" s="234" t="s">
        <v>127</v>
      </c>
      <c r="C39" s="290" t="s">
        <v>96</v>
      </c>
      <c r="D39" s="234" t="s">
        <v>97</v>
      </c>
      <c r="E39" s="307">
        <v>0.5</v>
      </c>
      <c r="F39" s="296">
        <v>1</v>
      </c>
      <c r="G39" s="117">
        <f t="shared" si="19"/>
        <v>0.5</v>
      </c>
      <c r="H39" s="210">
        <v>1</v>
      </c>
      <c r="I39" s="117">
        <f t="shared" si="20"/>
        <v>0.5</v>
      </c>
      <c r="J39" s="210">
        <v>1</v>
      </c>
      <c r="K39" s="117">
        <f t="shared" si="21"/>
        <v>0.5</v>
      </c>
      <c r="L39" s="210">
        <v>1</v>
      </c>
      <c r="M39" s="117">
        <f>L39*E39</f>
        <v>0.5</v>
      </c>
      <c r="N39" s="210">
        <v>1</v>
      </c>
      <c r="O39" s="117">
        <f>N39*E39</f>
        <v>0.5</v>
      </c>
      <c r="P39" s="210">
        <v>1</v>
      </c>
      <c r="Q39" s="117">
        <f>P39*E39</f>
        <v>0.5</v>
      </c>
      <c r="R39" s="210">
        <v>1</v>
      </c>
      <c r="S39" s="117">
        <f>R39*E39</f>
        <v>0.5</v>
      </c>
      <c r="T39" s="293">
        <v>1</v>
      </c>
      <c r="U39" s="117">
        <f>T39*E39</f>
        <v>0.5</v>
      </c>
      <c r="V39" s="210">
        <v>1</v>
      </c>
      <c r="W39" s="117">
        <f t="shared" si="18"/>
        <v>0.5</v>
      </c>
    </row>
    <row r="40" spans="1:24" ht="409.5" hidden="1" customHeight="1" x14ac:dyDescent="0.3">
      <c r="A40" s="267" t="s">
        <v>47</v>
      </c>
      <c r="B40" s="269" t="s">
        <v>158</v>
      </c>
      <c r="C40" s="239" t="s">
        <v>48</v>
      </c>
      <c r="D40" s="216" t="s">
        <v>49</v>
      </c>
      <c r="E40" s="271">
        <v>0.5</v>
      </c>
      <c r="F40" s="296"/>
      <c r="G40" s="5">
        <f t="shared" si="19"/>
        <v>0</v>
      </c>
      <c r="H40" s="210"/>
      <c r="I40" s="5">
        <f t="shared" si="20"/>
        <v>0</v>
      </c>
      <c r="J40" s="210"/>
      <c r="K40" s="5">
        <f t="shared" si="21"/>
        <v>0</v>
      </c>
      <c r="L40" s="210"/>
      <c r="M40" s="5">
        <f>L40*E40</f>
        <v>0</v>
      </c>
      <c r="N40" s="210"/>
      <c r="O40" s="5">
        <f>N40*E40</f>
        <v>0</v>
      </c>
      <c r="P40" s="210"/>
      <c r="Q40" s="5">
        <f>P40*E40</f>
        <v>0</v>
      </c>
      <c r="R40" s="210"/>
      <c r="S40" s="5">
        <f>R40*E40</f>
        <v>0</v>
      </c>
      <c r="T40" s="293"/>
      <c r="U40" s="5">
        <f>T40*E40</f>
        <v>0</v>
      </c>
      <c r="V40" s="210"/>
      <c r="W40" s="5">
        <f t="shared" si="18"/>
        <v>0</v>
      </c>
    </row>
    <row r="41" spans="1:24" ht="79.5" customHeight="1" thickBot="1" x14ac:dyDescent="0.3">
      <c r="A41" s="268"/>
      <c r="B41" s="270"/>
      <c r="C41" s="239" t="s">
        <v>96</v>
      </c>
      <c r="D41" s="216" t="s">
        <v>97</v>
      </c>
      <c r="E41" s="272"/>
      <c r="F41" s="296">
        <v>1</v>
      </c>
      <c r="G41" s="5">
        <f>F41*E40</f>
        <v>0.5</v>
      </c>
      <c r="H41" s="328">
        <v>1</v>
      </c>
      <c r="I41" s="5">
        <f t="shared" si="20"/>
        <v>0</v>
      </c>
      <c r="J41" s="210">
        <v>1</v>
      </c>
      <c r="K41" s="5">
        <f>J41*E40</f>
        <v>0.5</v>
      </c>
      <c r="L41" s="210">
        <v>1</v>
      </c>
      <c r="M41" s="133">
        <f>L41*E40</f>
        <v>0.5</v>
      </c>
      <c r="N41" s="210">
        <v>1</v>
      </c>
      <c r="O41" s="5">
        <f>N41*E40</f>
        <v>0.5</v>
      </c>
      <c r="P41" s="210">
        <v>1</v>
      </c>
      <c r="Q41" s="5">
        <f>E40*P41</f>
        <v>0.5</v>
      </c>
      <c r="R41" s="210">
        <v>1</v>
      </c>
      <c r="S41" s="133">
        <f>R41*E40</f>
        <v>0.5</v>
      </c>
      <c r="T41" s="293">
        <v>1</v>
      </c>
      <c r="U41" s="5">
        <f>T41*E40</f>
        <v>0.5</v>
      </c>
      <c r="V41" s="294">
        <v>1</v>
      </c>
      <c r="W41" s="5">
        <f t="shared" si="18"/>
        <v>0</v>
      </c>
    </row>
    <row r="42" spans="1:24" ht="84.75" customHeight="1" thickBot="1" x14ac:dyDescent="0.3">
      <c r="A42" s="212" t="s">
        <v>50</v>
      </c>
      <c r="B42" s="221" t="s">
        <v>159</v>
      </c>
      <c r="C42" s="217" t="s">
        <v>92</v>
      </c>
      <c r="D42" s="218" t="s">
        <v>95</v>
      </c>
      <c r="E42" s="194">
        <v>2</v>
      </c>
      <c r="F42" s="296">
        <v>2</v>
      </c>
      <c r="G42" s="5">
        <f t="shared" si="19"/>
        <v>4</v>
      </c>
      <c r="H42" s="294">
        <v>2</v>
      </c>
      <c r="I42" s="5">
        <f t="shared" si="20"/>
        <v>4</v>
      </c>
      <c r="J42" s="210">
        <v>2</v>
      </c>
      <c r="K42" s="5">
        <f t="shared" si="21"/>
        <v>4</v>
      </c>
      <c r="L42" s="210">
        <v>2</v>
      </c>
      <c r="M42" s="133">
        <f t="shared" ref="M42:M49" si="22">L42*E42</f>
        <v>4</v>
      </c>
      <c r="N42" s="210">
        <v>2</v>
      </c>
      <c r="O42" s="5">
        <f t="shared" ref="O42:O49" si="23">N42*E42</f>
        <v>4</v>
      </c>
      <c r="P42" s="210">
        <v>2</v>
      </c>
      <c r="Q42" s="5">
        <f t="shared" ref="Q42:Q49" si="24">P42*E42</f>
        <v>4</v>
      </c>
      <c r="R42" s="210">
        <v>2</v>
      </c>
      <c r="S42" s="133">
        <f t="shared" ref="S42:S49" si="25">R42*E42</f>
        <v>4</v>
      </c>
      <c r="T42" s="293">
        <v>2</v>
      </c>
      <c r="U42" s="5">
        <f t="shared" ref="U42:U49" si="26">T42*E42</f>
        <v>4</v>
      </c>
      <c r="V42" s="294">
        <v>2</v>
      </c>
      <c r="W42" s="5">
        <f t="shared" si="18"/>
        <v>4</v>
      </c>
    </row>
    <row r="43" spans="1:24" ht="81.75" customHeight="1" thickBot="1" x14ac:dyDescent="0.3">
      <c r="A43" s="212" t="s">
        <v>51</v>
      </c>
      <c r="B43" s="221" t="s">
        <v>160</v>
      </c>
      <c r="C43" s="212" t="s">
        <v>8</v>
      </c>
      <c r="D43" s="218" t="s">
        <v>80</v>
      </c>
      <c r="E43" s="194">
        <v>1.5</v>
      </c>
      <c r="F43" s="296">
        <v>1</v>
      </c>
      <c r="G43" s="5">
        <f t="shared" si="19"/>
        <v>1.5</v>
      </c>
      <c r="H43" s="210">
        <v>1</v>
      </c>
      <c r="I43" s="5">
        <f t="shared" si="20"/>
        <v>1.5</v>
      </c>
      <c r="J43" s="210">
        <v>1</v>
      </c>
      <c r="K43" s="5">
        <f t="shared" si="21"/>
        <v>1.5</v>
      </c>
      <c r="L43" s="294">
        <v>1</v>
      </c>
      <c r="M43" s="133">
        <f t="shared" si="22"/>
        <v>1.5</v>
      </c>
      <c r="N43" s="210">
        <v>1</v>
      </c>
      <c r="O43" s="5">
        <f t="shared" si="23"/>
        <v>1.5</v>
      </c>
      <c r="P43" s="210">
        <v>1</v>
      </c>
      <c r="Q43" s="5">
        <f t="shared" si="24"/>
        <v>1.5</v>
      </c>
      <c r="R43" s="210">
        <v>1</v>
      </c>
      <c r="S43" s="133">
        <f t="shared" si="25"/>
        <v>1.5</v>
      </c>
      <c r="T43" s="293">
        <v>1</v>
      </c>
      <c r="U43" s="5">
        <f t="shared" si="26"/>
        <v>1.5</v>
      </c>
      <c r="V43" s="210">
        <v>1</v>
      </c>
      <c r="W43" s="5">
        <f t="shared" si="18"/>
        <v>1.5</v>
      </c>
    </row>
    <row r="44" spans="1:24" ht="96.75" customHeight="1" thickBot="1" x14ac:dyDescent="0.3">
      <c r="A44" s="212" t="s">
        <v>52</v>
      </c>
      <c r="B44" s="221" t="s">
        <v>161</v>
      </c>
      <c r="C44" s="212" t="s">
        <v>8</v>
      </c>
      <c r="D44" s="216" t="s">
        <v>80</v>
      </c>
      <c r="E44" s="194">
        <v>2</v>
      </c>
      <c r="F44" s="296">
        <v>1</v>
      </c>
      <c r="G44" s="5">
        <f t="shared" si="19"/>
        <v>2</v>
      </c>
      <c r="H44" s="210">
        <v>0</v>
      </c>
      <c r="I44" s="5">
        <f t="shared" si="20"/>
        <v>0</v>
      </c>
      <c r="J44" s="210">
        <v>1</v>
      </c>
      <c r="K44" s="5">
        <f t="shared" si="21"/>
        <v>2</v>
      </c>
      <c r="L44" s="210">
        <v>1</v>
      </c>
      <c r="M44" s="133">
        <f t="shared" si="22"/>
        <v>2</v>
      </c>
      <c r="N44" s="210">
        <v>1</v>
      </c>
      <c r="O44" s="5">
        <f t="shared" si="23"/>
        <v>2</v>
      </c>
      <c r="P44" s="210">
        <v>0</v>
      </c>
      <c r="Q44" s="5">
        <f t="shared" si="24"/>
        <v>0</v>
      </c>
      <c r="R44" s="210">
        <v>1</v>
      </c>
      <c r="S44" s="133">
        <f t="shared" si="25"/>
        <v>2</v>
      </c>
      <c r="T44" s="293">
        <v>1</v>
      </c>
      <c r="U44" s="5">
        <f t="shared" si="26"/>
        <v>2</v>
      </c>
      <c r="V44" s="210">
        <v>1</v>
      </c>
      <c r="W44" s="5">
        <f t="shared" si="18"/>
        <v>2</v>
      </c>
    </row>
    <row r="45" spans="1:24" s="183" customFormat="1" ht="63.75" customHeight="1" thickBot="1" x14ac:dyDescent="0.3">
      <c r="A45" s="308" t="s">
        <v>53</v>
      </c>
      <c r="B45" s="309" t="s">
        <v>162</v>
      </c>
      <c r="C45" s="308" t="s">
        <v>8</v>
      </c>
      <c r="D45" s="310" t="s">
        <v>199</v>
      </c>
      <c r="E45" s="305">
        <v>0.5</v>
      </c>
      <c r="F45" s="296">
        <v>1</v>
      </c>
      <c r="G45" s="117">
        <f>F45*E45</f>
        <v>0.5</v>
      </c>
      <c r="H45" s="210">
        <v>1</v>
      </c>
      <c r="I45" s="117">
        <f>H45*E45</f>
        <v>0.5</v>
      </c>
      <c r="J45" s="210">
        <v>1</v>
      </c>
      <c r="K45" s="117">
        <f>J45*E45</f>
        <v>0.5</v>
      </c>
      <c r="L45" s="210">
        <v>1</v>
      </c>
      <c r="M45" s="117">
        <f t="shared" si="22"/>
        <v>0.5</v>
      </c>
      <c r="N45" s="210">
        <v>1</v>
      </c>
      <c r="O45" s="117">
        <f t="shared" si="23"/>
        <v>0.5</v>
      </c>
      <c r="P45" s="210">
        <v>1</v>
      </c>
      <c r="Q45" s="117">
        <f t="shared" si="24"/>
        <v>0.5</v>
      </c>
      <c r="R45" s="210">
        <v>1</v>
      </c>
      <c r="S45" s="117">
        <f t="shared" si="25"/>
        <v>0.5</v>
      </c>
      <c r="T45" s="293">
        <v>1</v>
      </c>
      <c r="U45" s="117">
        <f t="shared" si="26"/>
        <v>0.5</v>
      </c>
      <c r="V45" s="210">
        <v>1</v>
      </c>
      <c r="W45" s="117">
        <f t="shared" si="18"/>
        <v>0.5</v>
      </c>
    </row>
    <row r="46" spans="1:24" s="183" customFormat="1" ht="84.75" customHeight="1" thickBot="1" x14ac:dyDescent="0.3">
      <c r="A46" s="311" t="s">
        <v>163</v>
      </c>
      <c r="B46" s="309" t="s">
        <v>164</v>
      </c>
      <c r="C46" s="311" t="s">
        <v>165</v>
      </c>
      <c r="D46" s="312" t="s">
        <v>200</v>
      </c>
      <c r="E46" s="305">
        <v>1</v>
      </c>
      <c r="F46" s="296">
        <v>1</v>
      </c>
      <c r="G46" s="117">
        <f>F46*E46</f>
        <v>1</v>
      </c>
      <c r="H46" s="210">
        <v>2</v>
      </c>
      <c r="I46" s="117">
        <f>H46*E46</f>
        <v>2</v>
      </c>
      <c r="J46" s="210">
        <v>2</v>
      </c>
      <c r="K46" s="117">
        <f>J46*E46</f>
        <v>2</v>
      </c>
      <c r="L46" s="210">
        <v>2</v>
      </c>
      <c r="M46" s="117">
        <f t="shared" si="22"/>
        <v>2</v>
      </c>
      <c r="N46" s="210">
        <v>3</v>
      </c>
      <c r="O46" s="117">
        <f t="shared" si="23"/>
        <v>3</v>
      </c>
      <c r="P46" s="210">
        <v>1</v>
      </c>
      <c r="Q46" s="117">
        <f t="shared" si="24"/>
        <v>1</v>
      </c>
      <c r="R46" s="210">
        <v>1</v>
      </c>
      <c r="S46" s="117">
        <f t="shared" si="25"/>
        <v>1</v>
      </c>
      <c r="T46" s="293">
        <v>1</v>
      </c>
      <c r="U46" s="117">
        <f t="shared" si="26"/>
        <v>1</v>
      </c>
      <c r="V46" s="210">
        <v>1</v>
      </c>
      <c r="W46" s="117">
        <f t="shared" si="18"/>
        <v>1</v>
      </c>
    </row>
    <row r="47" spans="1:24" s="183" customFormat="1" ht="90.75" customHeight="1" thickBot="1" x14ac:dyDescent="0.3">
      <c r="A47" s="311" t="s">
        <v>166</v>
      </c>
      <c r="B47" s="312" t="s">
        <v>167</v>
      </c>
      <c r="C47" s="311" t="s">
        <v>168</v>
      </c>
      <c r="D47" s="312" t="s">
        <v>183</v>
      </c>
      <c r="E47" s="313">
        <v>0.5</v>
      </c>
      <c r="F47" s="324">
        <v>3</v>
      </c>
      <c r="G47" s="117">
        <f>F47*E47</f>
        <v>1.5</v>
      </c>
      <c r="H47" s="210">
        <v>2</v>
      </c>
      <c r="I47" s="117">
        <f>H47*E47</f>
        <v>1</v>
      </c>
      <c r="J47" s="210">
        <v>3</v>
      </c>
      <c r="K47" s="117">
        <f>J47*E47</f>
        <v>1.5</v>
      </c>
      <c r="L47" s="210">
        <v>1</v>
      </c>
      <c r="M47" s="117">
        <f t="shared" si="22"/>
        <v>0.5</v>
      </c>
      <c r="N47" s="210">
        <v>2</v>
      </c>
      <c r="O47" s="117">
        <f t="shared" si="23"/>
        <v>1</v>
      </c>
      <c r="P47" s="210">
        <v>1</v>
      </c>
      <c r="Q47" s="117">
        <f t="shared" si="24"/>
        <v>0.5</v>
      </c>
      <c r="R47" s="210">
        <v>0</v>
      </c>
      <c r="S47" s="117">
        <f t="shared" si="25"/>
        <v>0</v>
      </c>
      <c r="T47" s="293">
        <v>3</v>
      </c>
      <c r="U47" s="117">
        <f t="shared" si="26"/>
        <v>1.5</v>
      </c>
      <c r="V47" s="210">
        <v>1</v>
      </c>
      <c r="W47" s="117">
        <f t="shared" si="18"/>
        <v>0.5</v>
      </c>
    </row>
    <row r="48" spans="1:24" s="183" customFormat="1" ht="63.75" customHeight="1" thickBot="1" x14ac:dyDescent="0.3">
      <c r="A48" s="308" t="s">
        <v>169</v>
      </c>
      <c r="B48" s="310" t="s">
        <v>180</v>
      </c>
      <c r="C48" s="308" t="s">
        <v>8</v>
      </c>
      <c r="D48" s="310" t="s">
        <v>201</v>
      </c>
      <c r="E48" s="314">
        <v>0.5</v>
      </c>
      <c r="F48" s="325">
        <v>1</v>
      </c>
      <c r="G48" s="315">
        <f>F48*E48</f>
        <v>0.5</v>
      </c>
      <c r="H48" s="210">
        <v>1</v>
      </c>
      <c r="I48" s="117">
        <f>H48*E48</f>
        <v>0.5</v>
      </c>
      <c r="J48" s="210">
        <v>1</v>
      </c>
      <c r="K48" s="117">
        <f>J48*E48</f>
        <v>0.5</v>
      </c>
      <c r="L48" s="210">
        <v>1</v>
      </c>
      <c r="M48" s="117">
        <f t="shared" si="22"/>
        <v>0.5</v>
      </c>
      <c r="N48" s="210">
        <v>1</v>
      </c>
      <c r="O48" s="117">
        <f t="shared" si="23"/>
        <v>0.5</v>
      </c>
      <c r="P48" s="210">
        <v>1</v>
      </c>
      <c r="Q48" s="117">
        <f t="shared" si="24"/>
        <v>0.5</v>
      </c>
      <c r="R48" s="210">
        <v>0</v>
      </c>
      <c r="S48" s="117">
        <f t="shared" si="25"/>
        <v>0</v>
      </c>
      <c r="T48" s="293">
        <v>1</v>
      </c>
      <c r="U48" s="117">
        <f t="shared" si="26"/>
        <v>0.5</v>
      </c>
      <c r="V48" s="210">
        <v>1</v>
      </c>
      <c r="W48" s="117">
        <f t="shared" si="18"/>
        <v>0.5</v>
      </c>
    </row>
    <row r="49" spans="1:23" s="183" customFormat="1" ht="63.75" customHeight="1" thickBot="1" x14ac:dyDescent="0.3">
      <c r="A49" s="308" t="s">
        <v>171</v>
      </c>
      <c r="B49" s="310" t="s">
        <v>172</v>
      </c>
      <c r="C49" s="308" t="s">
        <v>173</v>
      </c>
      <c r="D49" s="310" t="s">
        <v>202</v>
      </c>
      <c r="E49" s="314">
        <v>2</v>
      </c>
      <c r="F49" s="325">
        <v>1</v>
      </c>
      <c r="G49" s="315">
        <f>F49*E49</f>
        <v>2</v>
      </c>
      <c r="H49" s="210">
        <v>0</v>
      </c>
      <c r="I49" s="117">
        <f>H49*E49</f>
        <v>0</v>
      </c>
      <c r="J49" s="210">
        <v>1</v>
      </c>
      <c r="K49" s="117">
        <f>J49*E49</f>
        <v>2</v>
      </c>
      <c r="L49" s="210">
        <v>0</v>
      </c>
      <c r="M49" s="117">
        <f t="shared" si="22"/>
        <v>0</v>
      </c>
      <c r="N49" s="210">
        <v>0</v>
      </c>
      <c r="O49" s="117">
        <f t="shared" si="23"/>
        <v>0</v>
      </c>
      <c r="P49" s="210">
        <v>0</v>
      </c>
      <c r="Q49" s="117">
        <f t="shared" si="24"/>
        <v>0</v>
      </c>
      <c r="R49" s="210">
        <v>0</v>
      </c>
      <c r="S49" s="117">
        <f t="shared" si="25"/>
        <v>0</v>
      </c>
      <c r="T49" s="293">
        <v>0</v>
      </c>
      <c r="U49" s="117">
        <f t="shared" si="26"/>
        <v>0</v>
      </c>
      <c r="V49" s="210">
        <v>0</v>
      </c>
      <c r="W49" s="117">
        <f t="shared" si="18"/>
        <v>0</v>
      </c>
    </row>
    <row r="50" spans="1:23" s="54" customFormat="1" ht="16.5" thickBot="1" x14ac:dyDescent="0.3">
      <c r="A50" s="261" t="s">
        <v>54</v>
      </c>
      <c r="B50" s="262"/>
      <c r="C50" s="262"/>
      <c r="D50" s="263"/>
      <c r="E50" s="203"/>
      <c r="F50" s="326"/>
      <c r="G50" s="53">
        <f>SUM(G37:G44)+G45+G46+G47+G48+G49</f>
        <v>16</v>
      </c>
      <c r="H50" s="327"/>
      <c r="I50" s="53">
        <f>SUM(I37:I44)+I45+I46+I47+I48+I49</f>
        <v>12</v>
      </c>
      <c r="J50" s="327"/>
      <c r="K50" s="53">
        <f>SUM(K37:K44)+K45+K46+K47+K48+K49</f>
        <v>17</v>
      </c>
      <c r="L50" s="327"/>
      <c r="M50" s="53">
        <f>SUM(M37:M44)+M45+M46+M47+M48+M49</f>
        <v>14</v>
      </c>
      <c r="N50" s="327"/>
      <c r="O50" s="53">
        <f>SUM(O37:O44)+O45+O46+O47+O48+O49</f>
        <v>15.5</v>
      </c>
      <c r="P50" s="327"/>
      <c r="Q50" s="53">
        <f>SUM(Q37:Q44)+Q45+Q46+Q47+Q48+Q49</f>
        <v>10</v>
      </c>
      <c r="R50" s="327"/>
      <c r="S50" s="53">
        <f>SUM(S37:S44)+S45+S46+S47+S48+S49</f>
        <v>12</v>
      </c>
      <c r="T50" s="330"/>
      <c r="U50" s="53">
        <f>SUM(U37:U44)+U45+U46+U47+U48+U49</f>
        <v>13</v>
      </c>
      <c r="V50" s="327"/>
      <c r="W50" s="53">
        <f>SUM(W37:W44)+W45+W46+W47+W48+W49</f>
        <v>12.5</v>
      </c>
    </row>
    <row r="51" spans="1:23" s="54" customFormat="1" ht="31.5" customHeight="1" thickBot="1" x14ac:dyDescent="0.3">
      <c r="A51" s="240"/>
      <c r="B51" s="264" t="s">
        <v>55</v>
      </c>
      <c r="C51" s="265"/>
      <c r="D51" s="266"/>
      <c r="E51" s="204">
        <v>2</v>
      </c>
      <c r="F51" s="323"/>
      <c r="G51" s="135">
        <f>E51*G57</f>
        <v>12</v>
      </c>
      <c r="H51" s="327"/>
      <c r="I51" s="135">
        <f>E51*I57</f>
        <v>12</v>
      </c>
      <c r="J51" s="327"/>
      <c r="K51" s="135">
        <f>E51*K57</f>
        <v>12</v>
      </c>
      <c r="L51" s="327"/>
      <c r="M51" s="135">
        <f>E51*M57</f>
        <v>12</v>
      </c>
      <c r="N51" s="327"/>
      <c r="O51" s="135">
        <f>E51*O57</f>
        <v>9</v>
      </c>
      <c r="P51" s="327"/>
      <c r="Q51" s="135">
        <f>E51*Q57</f>
        <v>9</v>
      </c>
      <c r="R51" s="327"/>
      <c r="S51" s="135">
        <f>E51*S57</f>
        <v>9</v>
      </c>
      <c r="T51" s="330"/>
      <c r="U51" s="135">
        <f>E51*U57</f>
        <v>12</v>
      </c>
      <c r="V51" s="327"/>
      <c r="W51" s="135">
        <f>E51*W57</f>
        <v>9</v>
      </c>
    </row>
    <row r="52" spans="1:23" ht="41.25" customHeight="1" thickBot="1" x14ac:dyDescent="0.3">
      <c r="A52" s="205" t="s">
        <v>56</v>
      </c>
      <c r="B52" s="227" t="s">
        <v>57</v>
      </c>
      <c r="C52" s="241" t="s">
        <v>58</v>
      </c>
      <c r="D52" s="228" t="s">
        <v>197</v>
      </c>
      <c r="E52" s="205">
        <v>0.5</v>
      </c>
      <c r="F52" s="296">
        <v>1</v>
      </c>
      <c r="G52" s="133">
        <f>E52*F52</f>
        <v>0.5</v>
      </c>
      <c r="H52" s="210">
        <v>1</v>
      </c>
      <c r="I52" s="133">
        <f>H52*E52</f>
        <v>0.5</v>
      </c>
      <c r="J52" s="210">
        <v>1</v>
      </c>
      <c r="K52" s="133">
        <f>J52*E52</f>
        <v>0.5</v>
      </c>
      <c r="L52" s="210">
        <v>1</v>
      </c>
      <c r="M52" s="133">
        <f>L52*E52</f>
        <v>0.5</v>
      </c>
      <c r="N52" s="210">
        <v>1</v>
      </c>
      <c r="O52" s="133">
        <f>N52*E52</f>
        <v>0.5</v>
      </c>
      <c r="P52" s="210">
        <v>1</v>
      </c>
      <c r="Q52" s="133">
        <f>P52*E52</f>
        <v>0.5</v>
      </c>
      <c r="R52" s="210">
        <v>1</v>
      </c>
      <c r="S52" s="133">
        <f>R52*E52</f>
        <v>0.5</v>
      </c>
      <c r="T52" s="293">
        <v>1</v>
      </c>
      <c r="U52" s="133">
        <f>T52*E52</f>
        <v>0.5</v>
      </c>
      <c r="V52" s="210">
        <v>1</v>
      </c>
      <c r="W52" s="133">
        <f>V52*E52</f>
        <v>0.5</v>
      </c>
    </row>
    <row r="53" spans="1:23" ht="81.75" customHeight="1" thickBot="1" x14ac:dyDescent="0.3">
      <c r="A53" s="205" t="s">
        <v>59</v>
      </c>
      <c r="B53" s="227" t="s">
        <v>60</v>
      </c>
      <c r="C53" s="242" t="s">
        <v>99</v>
      </c>
      <c r="D53" s="228" t="s">
        <v>98</v>
      </c>
      <c r="E53" s="300">
        <v>1</v>
      </c>
      <c r="F53" s="296">
        <v>1</v>
      </c>
      <c r="G53" s="133">
        <f t="shared" ref="G53:G56" si="27">E53*F53</f>
        <v>1</v>
      </c>
      <c r="H53" s="210">
        <v>1</v>
      </c>
      <c r="I53" s="133">
        <f t="shared" ref="I53:I56" si="28">H53*E53</f>
        <v>1</v>
      </c>
      <c r="J53" s="210">
        <v>1</v>
      </c>
      <c r="K53" s="133">
        <f t="shared" ref="K53:K56" si="29">J53*E53</f>
        <v>1</v>
      </c>
      <c r="L53" s="210">
        <v>1</v>
      </c>
      <c r="M53" s="133">
        <f>L53*E53</f>
        <v>1</v>
      </c>
      <c r="N53" s="210">
        <v>1</v>
      </c>
      <c r="O53" s="133">
        <f>N53*E53</f>
        <v>1</v>
      </c>
      <c r="P53" s="210">
        <v>1</v>
      </c>
      <c r="Q53" s="133">
        <f>P53*E53</f>
        <v>1</v>
      </c>
      <c r="R53" s="210">
        <v>1</v>
      </c>
      <c r="S53" s="133">
        <f>R53*E53</f>
        <v>1</v>
      </c>
      <c r="T53" s="293">
        <v>1</v>
      </c>
      <c r="U53" s="133">
        <f>T53*E53</f>
        <v>1</v>
      </c>
      <c r="V53" s="210">
        <v>1</v>
      </c>
      <c r="W53" s="133">
        <f>V53*E53</f>
        <v>1</v>
      </c>
    </row>
    <row r="54" spans="1:23" ht="68.25" customHeight="1" thickBot="1" x14ac:dyDescent="0.3">
      <c r="A54" s="205" t="s">
        <v>61</v>
      </c>
      <c r="B54" s="227" t="s">
        <v>62</v>
      </c>
      <c r="C54" s="205" t="s">
        <v>58</v>
      </c>
      <c r="D54" s="243" t="s">
        <v>100</v>
      </c>
      <c r="E54" s="205">
        <v>1.5</v>
      </c>
      <c r="F54" s="296">
        <v>2</v>
      </c>
      <c r="G54" s="133">
        <f t="shared" si="27"/>
        <v>3</v>
      </c>
      <c r="H54" s="210">
        <v>2</v>
      </c>
      <c r="I54" s="133">
        <f t="shared" si="28"/>
        <v>3</v>
      </c>
      <c r="J54" s="210">
        <v>2</v>
      </c>
      <c r="K54" s="133">
        <f t="shared" si="29"/>
        <v>3</v>
      </c>
      <c r="L54" s="210">
        <v>2</v>
      </c>
      <c r="M54" s="133">
        <f>L54*E54</f>
        <v>3</v>
      </c>
      <c r="N54" s="210">
        <v>2</v>
      </c>
      <c r="O54" s="133">
        <f>N54*E54</f>
        <v>3</v>
      </c>
      <c r="P54" s="210">
        <v>2</v>
      </c>
      <c r="Q54" s="133">
        <f>P54*E54</f>
        <v>3</v>
      </c>
      <c r="R54" s="210">
        <v>2</v>
      </c>
      <c r="S54" s="133">
        <f>R54*E54</f>
        <v>3</v>
      </c>
      <c r="T54" s="293">
        <v>2</v>
      </c>
      <c r="U54" s="133">
        <f>T54*E54</f>
        <v>3</v>
      </c>
      <c r="V54" s="210">
        <v>2</v>
      </c>
      <c r="W54" s="133">
        <f>V54*E54</f>
        <v>3</v>
      </c>
    </row>
    <row r="55" spans="1:23" ht="108.75" customHeight="1" thickBot="1" x14ac:dyDescent="0.3">
      <c r="A55" s="300" t="s">
        <v>63</v>
      </c>
      <c r="B55" s="299" t="s">
        <v>175</v>
      </c>
      <c r="C55" s="300" t="s">
        <v>176</v>
      </c>
      <c r="D55" s="316" t="s">
        <v>203</v>
      </c>
      <c r="E55" s="300">
        <v>1.5</v>
      </c>
      <c r="F55" s="296">
        <v>0</v>
      </c>
      <c r="G55" s="117">
        <f t="shared" si="27"/>
        <v>0</v>
      </c>
      <c r="H55" s="210">
        <v>0</v>
      </c>
      <c r="I55" s="117">
        <f t="shared" si="28"/>
        <v>0</v>
      </c>
      <c r="J55" s="210">
        <v>0</v>
      </c>
      <c r="K55" s="117">
        <f t="shared" si="29"/>
        <v>0</v>
      </c>
      <c r="L55" s="210">
        <v>0</v>
      </c>
      <c r="M55" s="117">
        <f>L55*E55</f>
        <v>0</v>
      </c>
      <c r="N55" s="210">
        <v>0</v>
      </c>
      <c r="O55" s="117">
        <f>N55*E55</f>
        <v>0</v>
      </c>
      <c r="P55" s="210">
        <v>0</v>
      </c>
      <c r="Q55" s="117">
        <f>P55*E55</f>
        <v>0</v>
      </c>
      <c r="R55" s="210">
        <v>0</v>
      </c>
      <c r="S55" s="117">
        <f>R55*E55</f>
        <v>0</v>
      </c>
      <c r="T55" s="293">
        <v>0</v>
      </c>
      <c r="U55" s="117">
        <f>T55*E55</f>
        <v>0</v>
      </c>
      <c r="V55" s="210">
        <v>0</v>
      </c>
      <c r="W55" s="117">
        <f>V55*E55</f>
        <v>0</v>
      </c>
    </row>
    <row r="56" spans="1:23" ht="150.75" customHeight="1" thickBot="1" x14ac:dyDescent="0.3">
      <c r="A56" s="300" t="s">
        <v>64</v>
      </c>
      <c r="B56" s="299" t="s">
        <v>177</v>
      </c>
      <c r="C56" s="300" t="s">
        <v>176</v>
      </c>
      <c r="D56" s="317" t="s">
        <v>204</v>
      </c>
      <c r="E56" s="318">
        <v>1.5</v>
      </c>
      <c r="F56" s="296">
        <v>1</v>
      </c>
      <c r="G56" s="117">
        <f t="shared" si="27"/>
        <v>1.5</v>
      </c>
      <c r="H56" s="210">
        <v>1</v>
      </c>
      <c r="I56" s="117">
        <f t="shared" si="28"/>
        <v>1.5</v>
      </c>
      <c r="J56" s="210">
        <v>1</v>
      </c>
      <c r="K56" s="117">
        <f t="shared" si="29"/>
        <v>1.5</v>
      </c>
      <c r="L56" s="210">
        <v>1</v>
      </c>
      <c r="M56" s="117">
        <f>L56*E56</f>
        <v>1.5</v>
      </c>
      <c r="N56" s="210"/>
      <c r="O56" s="117">
        <f>N56*E56</f>
        <v>0</v>
      </c>
      <c r="P56" s="210">
        <v>0</v>
      </c>
      <c r="Q56" s="117">
        <f>P56*E56</f>
        <v>0</v>
      </c>
      <c r="R56" s="210">
        <v>0</v>
      </c>
      <c r="S56" s="117">
        <f>R56*E56</f>
        <v>0</v>
      </c>
      <c r="T56" s="293">
        <v>1</v>
      </c>
      <c r="U56" s="117">
        <f>T56*E56</f>
        <v>1.5</v>
      </c>
      <c r="V56" s="210">
        <v>0</v>
      </c>
      <c r="W56" s="117">
        <f>V56*E56</f>
        <v>0</v>
      </c>
    </row>
    <row r="57" spans="1:23" ht="22.5" customHeight="1" thickBot="1" x14ac:dyDescent="0.3">
      <c r="A57" s="139"/>
      <c r="B57" s="137" t="s">
        <v>65</v>
      </c>
      <c r="C57" s="139"/>
      <c r="D57" s="141"/>
      <c r="E57" s="206"/>
      <c r="F57" s="140"/>
      <c r="G57" s="133">
        <f>SUM(G52:G56)</f>
        <v>6</v>
      </c>
      <c r="H57" s="132"/>
      <c r="I57" s="133">
        <f>SUM(I52:I56)</f>
        <v>6</v>
      </c>
      <c r="J57" s="132">
        <v>0</v>
      </c>
      <c r="K57" s="133">
        <f>SUM(K52:K56)</f>
        <v>6</v>
      </c>
      <c r="L57" s="132"/>
      <c r="M57" s="133">
        <f>SUM(M52:M56)</f>
        <v>6</v>
      </c>
      <c r="N57" s="132"/>
      <c r="O57" s="133">
        <f>SUM(O52:O56)</f>
        <v>4.5</v>
      </c>
      <c r="P57" s="132"/>
      <c r="Q57" s="133">
        <f>SUM(Q52:Q56)</f>
        <v>4.5</v>
      </c>
      <c r="R57" s="132"/>
      <c r="S57" s="133">
        <f>SUM(S52:S56)</f>
        <v>4.5</v>
      </c>
      <c r="T57" s="246"/>
      <c r="U57" s="133">
        <f>SUM(U52:U56)</f>
        <v>6</v>
      </c>
      <c r="V57" s="132"/>
      <c r="W57" s="133">
        <f>SUM(W52:W56)</f>
        <v>4.5</v>
      </c>
    </row>
    <row r="58" spans="1:23" s="54" customFormat="1" ht="16.5" thickBot="1" x14ac:dyDescent="0.3">
      <c r="A58" s="257" t="s">
        <v>66</v>
      </c>
      <c r="B58" s="258"/>
      <c r="C58" s="142"/>
      <c r="D58" s="142"/>
      <c r="E58" s="207"/>
      <c r="F58" s="134"/>
      <c r="G58" s="211">
        <f>G8+G19+G36+G51</f>
        <v>238</v>
      </c>
      <c r="H58" s="135"/>
      <c r="I58" s="135">
        <f>I8+I19+I36+I51</f>
        <v>179.25</v>
      </c>
      <c r="J58" s="136"/>
      <c r="K58" s="211">
        <f>K8+K19+K36+K51</f>
        <v>247.25</v>
      </c>
      <c r="L58" s="136"/>
      <c r="M58" s="211">
        <f>M8+M19+M36+M51</f>
        <v>207.5</v>
      </c>
      <c r="N58" s="136"/>
      <c r="O58" s="211">
        <f>O8+O19+O36+O51</f>
        <v>222.5</v>
      </c>
      <c r="P58" s="136"/>
      <c r="Q58" s="211">
        <f>Q8+Q19+Q36+Q51</f>
        <v>202</v>
      </c>
      <c r="R58" s="136"/>
      <c r="S58" s="135">
        <f>S8+S19+S36+S51</f>
        <v>168.75</v>
      </c>
      <c r="T58" s="245"/>
      <c r="U58" s="135">
        <f>U8+U19+U36+U51</f>
        <v>192.25</v>
      </c>
      <c r="V58" s="135"/>
      <c r="W58" s="135">
        <f>W8+W19+W36+W51</f>
        <v>158.375</v>
      </c>
    </row>
    <row r="59" spans="1:23" x14ac:dyDescent="0.25">
      <c r="A59" s="93"/>
      <c r="B59" s="93"/>
      <c r="C59" s="93"/>
      <c r="D59" s="93"/>
      <c r="E59" s="208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247"/>
      <c r="U59" s="143"/>
      <c r="V59" s="143"/>
      <c r="W59" s="143"/>
    </row>
    <row r="60" spans="1:23" x14ac:dyDescent="0.25">
      <c r="A60" s="93"/>
      <c r="B60" s="93"/>
      <c r="C60" s="93"/>
      <c r="D60" s="93"/>
      <c r="E60" s="208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247"/>
      <c r="U60" s="143"/>
      <c r="V60" s="143"/>
      <c r="W60" s="143"/>
    </row>
    <row r="63" spans="1:23" ht="18.75" x14ac:dyDescent="0.3">
      <c r="B63" s="55" t="s">
        <v>128</v>
      </c>
      <c r="C63" s="56">
        <f>(G58+I58+K58+M58+O58+Q58+S58+U58+W58)/9</f>
        <v>201.76388888888889</v>
      </c>
      <c r="E63" s="248"/>
    </row>
    <row r="64" spans="1:23" ht="15" customHeight="1" x14ac:dyDescent="0.3">
      <c r="B64" s="55"/>
      <c r="C64" s="56"/>
    </row>
    <row r="65" spans="1:13" ht="18.75" hidden="1" customHeight="1" x14ac:dyDescent="0.3">
      <c r="B65" s="55"/>
      <c r="C65" s="55"/>
    </row>
    <row r="66" spans="1:13" ht="18.75" hidden="1" customHeight="1" x14ac:dyDescent="0.3">
      <c r="B66" s="55"/>
      <c r="C66" s="56"/>
    </row>
    <row r="67" spans="1:13" ht="18.75" hidden="1" customHeight="1" x14ac:dyDescent="0.3">
      <c r="B67" s="55"/>
      <c r="C67" s="56"/>
    </row>
    <row r="68" spans="1:13" ht="18.75" hidden="1" customHeight="1" x14ac:dyDescent="0.3">
      <c r="B68" s="55"/>
      <c r="C68" s="61"/>
      <c r="D68" s="57"/>
      <c r="E68" s="248"/>
      <c r="F68" s="57"/>
      <c r="J68" s="253"/>
      <c r="K68" s="253"/>
      <c r="M68" s="55"/>
    </row>
    <row r="69" spans="1:13" ht="18.75" hidden="1" customHeight="1" x14ac:dyDescent="0.3">
      <c r="B69" s="55"/>
      <c r="C69" s="61"/>
      <c r="D69" s="57"/>
      <c r="E69" s="248"/>
      <c r="F69" s="57"/>
      <c r="J69" s="249"/>
      <c r="K69" s="249"/>
      <c r="M69" s="55"/>
    </row>
    <row r="70" spans="1:13" ht="18.75" hidden="1" x14ac:dyDescent="0.3">
      <c r="B70" s="55"/>
      <c r="C70" s="61"/>
      <c r="D70" s="57"/>
      <c r="E70" s="248"/>
      <c r="F70" s="57"/>
      <c r="J70" s="250"/>
      <c r="K70" s="250"/>
      <c r="M70" s="55"/>
    </row>
    <row r="71" spans="1:13" ht="18.75" hidden="1" x14ac:dyDescent="0.3">
      <c r="B71" s="55"/>
      <c r="C71" s="61"/>
      <c r="D71" s="57"/>
      <c r="E71" s="248"/>
      <c r="F71" s="57"/>
      <c r="J71" s="250"/>
      <c r="K71" s="250"/>
      <c r="M71" s="55"/>
    </row>
    <row r="72" spans="1:13" ht="18.75" hidden="1" x14ac:dyDescent="0.3">
      <c r="B72" s="55"/>
      <c r="C72" s="61"/>
      <c r="D72" s="57"/>
      <c r="E72" s="248"/>
      <c r="J72" s="250"/>
      <c r="K72" s="250"/>
      <c r="M72" s="55"/>
    </row>
    <row r="73" spans="1:13" ht="18.75" hidden="1" x14ac:dyDescent="0.3">
      <c r="B73" s="55"/>
      <c r="C73" s="61"/>
      <c r="D73" s="57"/>
      <c r="E73" s="248"/>
      <c r="J73" s="250"/>
      <c r="K73" s="250"/>
    </row>
    <row r="74" spans="1:13" ht="18.75" x14ac:dyDescent="0.3">
      <c r="A74" s="332">
        <v>1</v>
      </c>
      <c r="B74" s="333" t="s">
        <v>69</v>
      </c>
      <c r="C74" s="334">
        <v>1</v>
      </c>
    </row>
    <row r="75" spans="1:13" ht="18.75" x14ac:dyDescent="0.3">
      <c r="A75" s="332">
        <v>2</v>
      </c>
      <c r="B75" s="333" t="s">
        <v>67</v>
      </c>
      <c r="C75" s="334">
        <v>2</v>
      </c>
    </row>
    <row r="76" spans="1:13" ht="18.75" x14ac:dyDescent="0.3">
      <c r="A76" s="332">
        <v>3</v>
      </c>
      <c r="B76" s="333" t="s">
        <v>72</v>
      </c>
      <c r="C76" s="334">
        <v>3</v>
      </c>
    </row>
    <row r="77" spans="1:13" ht="18.75" x14ac:dyDescent="0.3">
      <c r="A77" s="332">
        <v>4</v>
      </c>
      <c r="B77" s="333" t="s">
        <v>71</v>
      </c>
      <c r="C77" s="334">
        <v>4</v>
      </c>
    </row>
    <row r="78" spans="1:13" ht="18.75" x14ac:dyDescent="0.3">
      <c r="A78" s="332">
        <v>5</v>
      </c>
      <c r="B78" s="333" t="s">
        <v>73</v>
      </c>
      <c r="C78" s="334">
        <v>5</v>
      </c>
    </row>
    <row r="79" spans="1:13" ht="18.75" x14ac:dyDescent="0.3">
      <c r="A79" s="332"/>
      <c r="B79" s="333"/>
      <c r="C79" s="334"/>
    </row>
  </sheetData>
  <mergeCells count="28">
    <mergeCell ref="J68:K68"/>
    <mergeCell ref="A8:D8"/>
    <mergeCell ref="A58:B58"/>
    <mergeCell ref="F5:G5"/>
    <mergeCell ref="H5:I5"/>
    <mergeCell ref="A50:D50"/>
    <mergeCell ref="B51:D51"/>
    <mergeCell ref="A40:A41"/>
    <mergeCell ref="B40:B41"/>
    <mergeCell ref="E40:E41"/>
    <mergeCell ref="A36:D36"/>
    <mergeCell ref="A19:D19"/>
    <mergeCell ref="A5:A6"/>
    <mergeCell ref="B5:B6"/>
    <mergeCell ref="C5:C6"/>
    <mergeCell ref="E5:E6"/>
    <mergeCell ref="T5:U5"/>
    <mergeCell ref="V5:W5"/>
    <mergeCell ref="J5:K5"/>
    <mergeCell ref="L5:M5"/>
    <mergeCell ref="N5:O5"/>
    <mergeCell ref="P5:Q5"/>
    <mergeCell ref="R5:S5"/>
    <mergeCell ref="J69:K69"/>
    <mergeCell ref="J70:K70"/>
    <mergeCell ref="J71:K71"/>
    <mergeCell ref="J72:K72"/>
    <mergeCell ref="J73:K73"/>
  </mergeCells>
  <hyperlinks>
    <hyperlink ref="B33" r:id="rId1" display="consultantplus://offline/ref=D9C6260AE4B7262183B7CD2B7DB7D4E6A60851B386276587935D05DEB84112F9CA2823F333E15C147FE9F0C4NEw5G"/>
  </hyperlinks>
  <pageMargins left="0.70866141732283472" right="0.70866141732283472" top="0.74803149606299213" bottom="0.74803149606299213" header="0.31496062992125984" footer="0.31496062992125984"/>
  <pageSetup paperSize="9" scale="43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AY194"/>
  <sheetViews>
    <sheetView view="pageBreakPreview" topLeftCell="A186" zoomScaleNormal="100" zoomScaleSheetLayoutView="100" workbookViewId="0">
      <selection activeCell="F25" sqref="F25"/>
    </sheetView>
  </sheetViews>
  <sheetFormatPr defaultRowHeight="15" x14ac:dyDescent="0.25"/>
  <cols>
    <col min="1" max="1" width="2" customWidth="1"/>
    <col min="2" max="2" width="28.28515625" customWidth="1"/>
    <col min="3" max="3" width="12.140625" customWidth="1"/>
    <col min="4" max="4" width="21" customWidth="1"/>
    <col min="5" max="5" width="18.28515625" customWidth="1"/>
    <col min="6" max="6" width="17.28515625" customWidth="1"/>
    <col min="7" max="7" width="19.140625" customWidth="1"/>
    <col min="8" max="8" width="19.7109375" customWidth="1"/>
    <col min="9" max="9" width="20.5703125" customWidth="1"/>
    <col min="10" max="10" width="22" customWidth="1"/>
    <col min="11" max="11" width="20.5703125" customWidth="1"/>
    <col min="12" max="12" width="20" customWidth="1"/>
    <col min="13" max="13" width="20.28515625" customWidth="1"/>
    <col min="14" max="14" width="23.85546875" customWidth="1"/>
  </cols>
  <sheetData>
    <row r="2" spans="2:14" hidden="1" x14ac:dyDescent="0.25">
      <c r="B2" s="279" t="s">
        <v>101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</row>
    <row r="3" spans="2:14" hidden="1" x14ac:dyDescent="0.25"/>
    <row r="4" spans="2:14" hidden="1" x14ac:dyDescent="0.25">
      <c r="B4" s="6"/>
      <c r="C4" s="6"/>
      <c r="D4" s="7" t="s">
        <v>67</v>
      </c>
      <c r="E4" s="8" t="s">
        <v>68</v>
      </c>
      <c r="F4" s="8" t="s">
        <v>69</v>
      </c>
      <c r="G4" s="8" t="s">
        <v>70</v>
      </c>
      <c r="H4" s="8" t="s">
        <v>71</v>
      </c>
      <c r="I4" s="8" t="s">
        <v>72</v>
      </c>
      <c r="J4" s="8" t="s">
        <v>73</v>
      </c>
      <c r="K4" s="8" t="s">
        <v>74</v>
      </c>
      <c r="L4" s="8" t="s">
        <v>75</v>
      </c>
      <c r="M4" s="8" t="s">
        <v>76</v>
      </c>
      <c r="N4" s="9" t="s">
        <v>66</v>
      </c>
    </row>
    <row r="5" spans="2:14" hidden="1" x14ac:dyDescent="0.25">
      <c r="B5" s="6" t="s">
        <v>102</v>
      </c>
      <c r="C5" s="6">
        <v>2012</v>
      </c>
      <c r="D5" s="10">
        <v>6642200.5199999996</v>
      </c>
      <c r="E5" s="10">
        <v>3846822</v>
      </c>
      <c r="F5" s="10">
        <v>2432464.0099999998</v>
      </c>
      <c r="G5" s="10">
        <v>42886576.729999997</v>
      </c>
      <c r="H5" s="10">
        <v>7223203.71</v>
      </c>
      <c r="I5" s="10">
        <v>2974277.92</v>
      </c>
      <c r="J5" s="10">
        <v>2581856.87</v>
      </c>
      <c r="K5" s="10">
        <v>2744907.83</v>
      </c>
      <c r="L5" s="10">
        <v>1306097.95</v>
      </c>
      <c r="M5" s="10">
        <v>630899.79</v>
      </c>
      <c r="N5" s="10">
        <f>D5+E5+F5+G5+H5+I5+J5+K5+L5+M5</f>
        <v>73269307.330000013</v>
      </c>
    </row>
    <row r="6" spans="2:14" hidden="1" x14ac:dyDescent="0.25">
      <c r="B6" s="6"/>
      <c r="C6" s="6">
        <v>2011</v>
      </c>
      <c r="D6" s="10">
        <v>5249549.8899999997</v>
      </c>
      <c r="E6" s="10">
        <v>3121312.4</v>
      </c>
      <c r="F6" s="10">
        <v>2087661.11</v>
      </c>
      <c r="G6" s="10">
        <v>35693580.729999997</v>
      </c>
      <c r="H6" s="10">
        <v>5683566.79</v>
      </c>
      <c r="I6" s="10">
        <v>2572925.1800000002</v>
      </c>
      <c r="J6" s="10">
        <v>2526588.41</v>
      </c>
      <c r="K6" s="10">
        <v>2449480.6</v>
      </c>
      <c r="L6" s="10">
        <v>1166621.6200000001</v>
      </c>
      <c r="M6" s="10">
        <v>510963.62</v>
      </c>
      <c r="N6" s="10">
        <f>D6+E6+F6+G6+H6+I6+J6+K6+L6+M6</f>
        <v>61062250.349999987</v>
      </c>
    </row>
    <row r="7" spans="2:14" hidden="1" x14ac:dyDescent="0.25">
      <c r="B7" s="6"/>
      <c r="C7" s="6"/>
      <c r="D7" s="10">
        <f>D5/D6</f>
        <v>1.2652895313277992</v>
      </c>
      <c r="E7" s="10">
        <f t="shared" ref="E7:M7" si="0">E5/E6</f>
        <v>1.2324373555175061</v>
      </c>
      <c r="F7" s="10">
        <f t="shared" si="0"/>
        <v>1.1651622949473823</v>
      </c>
      <c r="G7" s="10">
        <f t="shared" si="0"/>
        <v>1.201520717532113</v>
      </c>
      <c r="H7" s="10">
        <f t="shared" si="0"/>
        <v>1.2708927293172532</v>
      </c>
      <c r="I7" s="10">
        <f t="shared" si="0"/>
        <v>1.1559908321935735</v>
      </c>
      <c r="J7" s="10">
        <f t="shared" si="0"/>
        <v>1.0218747381968716</v>
      </c>
      <c r="K7" s="10">
        <f t="shared" si="0"/>
        <v>1.1206081117768396</v>
      </c>
      <c r="L7" s="10">
        <f t="shared" si="0"/>
        <v>1.1195557562185414</v>
      </c>
      <c r="M7" s="10">
        <f t="shared" si="0"/>
        <v>1.234725458536559</v>
      </c>
      <c r="N7" s="10">
        <f t="shared" ref="N7:N10" si="1">D7+E7+F7+G7+H7+I7+J7+K7+L7+M7</f>
        <v>11.788057525564438</v>
      </c>
    </row>
    <row r="8" spans="2:14" hidden="1" x14ac:dyDescent="0.25">
      <c r="B8" s="6"/>
      <c r="C8" s="6"/>
      <c r="D8" s="10"/>
      <c r="E8" s="10"/>
      <c r="F8" s="10"/>
      <c r="G8" s="10"/>
      <c r="H8" s="10"/>
      <c r="I8" s="10"/>
      <c r="J8" s="10"/>
      <c r="K8" s="10"/>
      <c r="L8" s="10"/>
      <c r="M8" s="10"/>
      <c r="N8" s="10">
        <f t="shared" si="1"/>
        <v>0</v>
      </c>
    </row>
    <row r="9" spans="2:14" hidden="1" x14ac:dyDescent="0.25">
      <c r="B9" s="6" t="s">
        <v>103</v>
      </c>
      <c r="C9" s="6">
        <v>2012</v>
      </c>
      <c r="D9" s="10">
        <v>3357985.96</v>
      </c>
      <c r="E9" s="10">
        <v>843566.24</v>
      </c>
      <c r="F9" s="10">
        <v>616448.79</v>
      </c>
      <c r="G9" s="10">
        <v>6593589.1600000001</v>
      </c>
      <c r="H9" s="10">
        <v>1973477.62</v>
      </c>
      <c r="I9" s="10">
        <v>754541.93</v>
      </c>
      <c r="J9" s="10">
        <v>577742.06000000006</v>
      </c>
      <c r="K9" s="10">
        <v>877900.59</v>
      </c>
      <c r="L9" s="10">
        <v>979228.92</v>
      </c>
      <c r="M9" s="10">
        <v>191880.07</v>
      </c>
      <c r="N9" s="10">
        <f t="shared" si="1"/>
        <v>16766361.34</v>
      </c>
    </row>
    <row r="10" spans="2:14" hidden="1" x14ac:dyDescent="0.25">
      <c r="B10" s="6"/>
      <c r="C10" s="6">
        <v>2011</v>
      </c>
      <c r="D10" s="10">
        <v>2233739.61</v>
      </c>
      <c r="E10" s="10">
        <v>976849.8</v>
      </c>
      <c r="F10" s="10">
        <v>724268.2</v>
      </c>
      <c r="G10" s="10">
        <v>6770014.5499999998</v>
      </c>
      <c r="H10" s="10">
        <v>2090022.64</v>
      </c>
      <c r="I10" s="10">
        <v>1113295.5</v>
      </c>
      <c r="J10" s="10">
        <v>425361.27</v>
      </c>
      <c r="K10" s="10">
        <v>643310.93000000005</v>
      </c>
      <c r="L10" s="10">
        <v>663957.71</v>
      </c>
      <c r="M10" s="10">
        <v>185869.31</v>
      </c>
      <c r="N10" s="10">
        <f t="shared" si="1"/>
        <v>15826689.520000001</v>
      </c>
    </row>
    <row r="11" spans="2:14" hidden="1" x14ac:dyDescent="0.25">
      <c r="B11" s="6"/>
      <c r="C11" s="6"/>
      <c r="D11" s="10">
        <f>D9/D10</f>
        <v>1.5033023298539261</v>
      </c>
      <c r="E11" s="10">
        <f t="shared" ref="E11:N11" si="2">E9/E10</f>
        <v>0.86355777520761123</v>
      </c>
      <c r="F11" s="10">
        <f t="shared" si="2"/>
        <v>0.8511333094563589</v>
      </c>
      <c r="G11" s="10">
        <f t="shared" si="2"/>
        <v>0.97394017565294599</v>
      </c>
      <c r="H11" s="10">
        <f t="shared" si="2"/>
        <v>0.94423743658585446</v>
      </c>
      <c r="I11" s="10">
        <f t="shared" si="2"/>
        <v>0.67775530396017958</v>
      </c>
      <c r="J11" s="10">
        <f t="shared" si="2"/>
        <v>1.3582385156974917</v>
      </c>
      <c r="K11" s="10">
        <f t="shared" si="2"/>
        <v>1.3646598387501359</v>
      </c>
      <c r="L11" s="10">
        <f t="shared" si="2"/>
        <v>1.4748362813649685</v>
      </c>
      <c r="M11" s="10">
        <f t="shared" si="2"/>
        <v>1.0323386362170279</v>
      </c>
      <c r="N11" s="10">
        <f t="shared" si="2"/>
        <v>1.0593726071906917</v>
      </c>
    </row>
    <row r="12" spans="2:14" x14ac:dyDescent="0.25">
      <c r="B12" s="279" t="s">
        <v>132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</row>
    <row r="13" spans="2:14" ht="15" customHeight="1" thickBot="1" x14ac:dyDescent="0.3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2:14" x14ac:dyDescent="0.25">
      <c r="B14" s="285" t="s">
        <v>102</v>
      </c>
      <c r="C14" s="163"/>
      <c r="D14" s="92" t="s">
        <v>67</v>
      </c>
      <c r="E14" s="13" t="s">
        <v>68</v>
      </c>
      <c r="F14" s="13" t="s">
        <v>69</v>
      </c>
      <c r="G14" s="13" t="s">
        <v>70</v>
      </c>
      <c r="H14" s="13" t="s">
        <v>71</v>
      </c>
      <c r="I14" s="13" t="s">
        <v>72</v>
      </c>
      <c r="J14" s="13" t="s">
        <v>73</v>
      </c>
      <c r="K14" s="13" t="s">
        <v>74</v>
      </c>
      <c r="L14" s="13" t="s">
        <v>75</v>
      </c>
      <c r="M14" s="13" t="s">
        <v>76</v>
      </c>
      <c r="N14" s="13" t="s">
        <v>66</v>
      </c>
    </row>
    <row r="15" spans="2:14" x14ac:dyDescent="0.25">
      <c r="B15" s="286"/>
      <c r="C15" s="164">
        <v>2019</v>
      </c>
      <c r="D15" s="94">
        <v>8083.5</v>
      </c>
      <c r="E15" s="94">
        <v>6019.9</v>
      </c>
      <c r="F15" s="94">
        <v>3488.1</v>
      </c>
      <c r="G15" s="94">
        <v>51564.5</v>
      </c>
      <c r="H15" s="94">
        <v>7365.6</v>
      </c>
      <c r="I15" s="94">
        <v>6051.6</v>
      </c>
      <c r="J15" s="94">
        <v>6894.5</v>
      </c>
      <c r="K15" s="94">
        <v>16958.7</v>
      </c>
      <c r="L15" s="94">
        <v>1499</v>
      </c>
      <c r="M15" s="94">
        <v>1040.7</v>
      </c>
      <c r="N15" s="94">
        <f>D15+E15+F15+G15+H15+I15+J15+K15+L15+M15</f>
        <v>108966.1</v>
      </c>
    </row>
    <row r="16" spans="2:14" x14ac:dyDescent="0.25">
      <c r="B16" s="286"/>
      <c r="C16" s="164">
        <v>2018</v>
      </c>
      <c r="D16" s="94">
        <v>7286.4</v>
      </c>
      <c r="E16" s="94">
        <v>5829.6</v>
      </c>
      <c r="F16" s="94">
        <v>2905.8</v>
      </c>
      <c r="G16" s="94">
        <v>54499.3</v>
      </c>
      <c r="H16" s="94">
        <v>9461</v>
      </c>
      <c r="I16" s="94">
        <v>5532</v>
      </c>
      <c r="J16" s="94">
        <v>5480.6</v>
      </c>
      <c r="K16" s="94">
        <v>14706.9</v>
      </c>
      <c r="L16" s="94">
        <v>1473.1</v>
      </c>
      <c r="M16" s="94">
        <v>1074.5</v>
      </c>
      <c r="N16" s="94">
        <f>SUM(D16:M16)</f>
        <v>108249.20000000001</v>
      </c>
    </row>
    <row r="17" spans="1:14" s="93" customFormat="1" x14ac:dyDescent="0.25">
      <c r="B17" s="286"/>
      <c r="C17" s="164">
        <v>2017</v>
      </c>
      <c r="D17" s="94">
        <v>6317.1</v>
      </c>
      <c r="E17" s="95">
        <v>4138</v>
      </c>
      <c r="F17" s="94">
        <v>2834</v>
      </c>
      <c r="G17" s="94">
        <v>46667</v>
      </c>
      <c r="H17" s="94">
        <v>6753.7</v>
      </c>
      <c r="I17" s="94">
        <v>3869.1</v>
      </c>
      <c r="J17" s="94">
        <v>4567.7</v>
      </c>
      <c r="K17" s="94">
        <v>8779</v>
      </c>
      <c r="L17" s="94">
        <v>1242.0999999999999</v>
      </c>
      <c r="M17" s="94">
        <v>1007</v>
      </c>
      <c r="N17" s="94">
        <f>SUM(D17:M17)</f>
        <v>86174.700000000012</v>
      </c>
    </row>
    <row r="18" spans="1:14" s="93" customFormat="1" ht="15.75" thickBot="1" x14ac:dyDescent="0.3">
      <c r="B18" s="286"/>
      <c r="C18" s="165">
        <v>2016</v>
      </c>
      <c r="D18" s="96">
        <v>6114.6</v>
      </c>
      <c r="E18" s="96">
        <v>3864.3</v>
      </c>
      <c r="F18" s="96">
        <v>2649.2</v>
      </c>
      <c r="G18" s="96">
        <v>46006.1</v>
      </c>
      <c r="H18" s="96">
        <v>7942.1</v>
      </c>
      <c r="I18" s="96">
        <v>4562.7</v>
      </c>
      <c r="J18" s="96">
        <v>4130.3</v>
      </c>
      <c r="K18" s="96">
        <v>4992.6000000000004</v>
      </c>
      <c r="L18" s="96">
        <v>1393.5</v>
      </c>
      <c r="M18" s="96">
        <v>800.2</v>
      </c>
      <c r="N18" s="96">
        <f>SUM(D18:M18)</f>
        <v>82455.600000000006</v>
      </c>
    </row>
    <row r="19" spans="1:14" s="93" customFormat="1" ht="16.5" thickTop="1" thickBot="1" x14ac:dyDescent="0.3">
      <c r="B19" s="286"/>
      <c r="C19" s="166">
        <v>2015</v>
      </c>
      <c r="D19" s="97">
        <v>6868.9</v>
      </c>
      <c r="E19" s="97">
        <v>4268.8999999999996</v>
      </c>
      <c r="F19" s="97">
        <v>2607.4</v>
      </c>
      <c r="G19" s="97">
        <v>48962.5</v>
      </c>
      <c r="H19" s="97">
        <v>7410.3</v>
      </c>
      <c r="I19" s="97">
        <v>4297.1000000000004</v>
      </c>
      <c r="J19" s="97">
        <v>4044.9</v>
      </c>
      <c r="K19" s="97">
        <v>3940.1</v>
      </c>
      <c r="L19" s="97">
        <v>1332.8</v>
      </c>
      <c r="M19" s="97">
        <v>1037.4000000000001</v>
      </c>
      <c r="N19" s="98">
        <f>SUM(D19:M19)</f>
        <v>84770.3</v>
      </c>
    </row>
    <row r="20" spans="1:14" s="93" customFormat="1" ht="16.5" thickTop="1" thickBot="1" x14ac:dyDescent="0.3">
      <c r="B20" s="286"/>
      <c r="C20" s="167">
        <v>2014</v>
      </c>
      <c r="D20" s="99">
        <v>6790.7</v>
      </c>
      <c r="E20" s="99">
        <v>4072.9</v>
      </c>
      <c r="F20" s="99">
        <v>2479.4</v>
      </c>
      <c r="G20" s="99">
        <v>49516</v>
      </c>
      <c r="H20" s="99">
        <v>8866.5</v>
      </c>
      <c r="I20" s="99">
        <v>4045.4</v>
      </c>
      <c r="J20" s="99">
        <v>3318.43</v>
      </c>
      <c r="K20" s="99">
        <v>3725.1</v>
      </c>
      <c r="L20" s="99">
        <v>1510.5</v>
      </c>
      <c r="M20" s="99">
        <v>962.1</v>
      </c>
      <c r="N20" s="100">
        <f t="shared" ref="N20:N21" si="3">SUM(D20:M20)</f>
        <v>85287.03</v>
      </c>
    </row>
    <row r="21" spans="1:14" s="93" customFormat="1" ht="15.75" thickTop="1" x14ac:dyDescent="0.25">
      <c r="B21" s="286"/>
      <c r="C21" s="167">
        <v>2013</v>
      </c>
      <c r="D21" s="99">
        <v>6288.1</v>
      </c>
      <c r="E21" s="99">
        <v>4145.8</v>
      </c>
      <c r="F21" s="99">
        <v>2479.3000000000002</v>
      </c>
      <c r="G21" s="99">
        <v>51534.8</v>
      </c>
      <c r="H21" s="99">
        <v>8510.9</v>
      </c>
      <c r="I21" s="99">
        <v>3514.4</v>
      </c>
      <c r="J21" s="99">
        <v>3613.06</v>
      </c>
      <c r="K21" s="99">
        <v>3385.1</v>
      </c>
      <c r="L21" s="99">
        <v>1373.4</v>
      </c>
      <c r="M21" s="99">
        <v>866.5</v>
      </c>
      <c r="N21" s="100">
        <f t="shared" si="3"/>
        <v>85711.359999999986</v>
      </c>
    </row>
    <row r="22" spans="1:14" s="93" customFormat="1" x14ac:dyDescent="0.25">
      <c r="B22" s="286"/>
      <c r="C22" s="168" t="s">
        <v>104</v>
      </c>
      <c r="D22" s="101">
        <f>D19/D20</f>
        <v>1.0115157494809077</v>
      </c>
      <c r="E22" s="101">
        <f t="shared" ref="E22:M22" si="4">E19/E20</f>
        <v>1.0481229590709322</v>
      </c>
      <c r="F22" s="101">
        <f t="shared" si="4"/>
        <v>1.0516253932403001</v>
      </c>
      <c r="G22" s="101">
        <f t="shared" si="4"/>
        <v>0.98882179497536149</v>
      </c>
      <c r="H22" s="101">
        <f t="shared" si="4"/>
        <v>0.83576383014718325</v>
      </c>
      <c r="I22" s="101">
        <f t="shared" si="4"/>
        <v>1.06221881643348</v>
      </c>
      <c r="J22" s="101">
        <f t="shared" si="4"/>
        <v>1.2189197903828015</v>
      </c>
      <c r="K22" s="101">
        <f t="shared" si="4"/>
        <v>1.0577165713672116</v>
      </c>
      <c r="L22" s="101">
        <f t="shared" si="4"/>
        <v>0.88235683548493871</v>
      </c>
      <c r="M22" s="101">
        <f t="shared" si="4"/>
        <v>1.0782662924851887</v>
      </c>
      <c r="N22" s="102"/>
    </row>
    <row r="23" spans="1:14" s="93" customFormat="1" ht="15.75" thickBot="1" x14ac:dyDescent="0.3">
      <c r="B23" s="286"/>
      <c r="C23" s="169" t="s">
        <v>105</v>
      </c>
      <c r="D23" s="103">
        <f>D20/D21</f>
        <v>1.0799287543137035</v>
      </c>
      <c r="E23" s="103">
        <f t="shared" ref="E23:M23" si="5">E20/E21</f>
        <v>0.98241593902262525</v>
      </c>
      <c r="F23" s="103">
        <f t="shared" si="5"/>
        <v>1.0000403339652322</v>
      </c>
      <c r="G23" s="103">
        <f t="shared" si="5"/>
        <v>0.96082647065672122</v>
      </c>
      <c r="H23" s="103">
        <f t="shared" si="5"/>
        <v>1.0417817152122573</v>
      </c>
      <c r="I23" s="103">
        <f t="shared" si="5"/>
        <v>1.1510926473935807</v>
      </c>
      <c r="J23" s="103">
        <f t="shared" si="5"/>
        <v>0.91845416350683351</v>
      </c>
      <c r="K23" s="103">
        <f t="shared" si="5"/>
        <v>1.1004401642492099</v>
      </c>
      <c r="L23" s="103">
        <f t="shared" si="5"/>
        <v>1.099825251201398</v>
      </c>
      <c r="M23" s="103">
        <f t="shared" si="5"/>
        <v>1.110328909405655</v>
      </c>
      <c r="N23" s="104">
        <f t="shared" ref="N23" si="6">D23+E23+F23+G23+H23+I23+J23+K23+L23+M23</f>
        <v>10.445134348927219</v>
      </c>
    </row>
    <row r="24" spans="1:14" s="93" customFormat="1" ht="16.5" thickTop="1" thickBot="1" x14ac:dyDescent="0.3">
      <c r="B24" s="286"/>
      <c r="C24" s="170" t="s">
        <v>118</v>
      </c>
      <c r="D24" s="106">
        <f>D18/D19</f>
        <v>0.89018620157521589</v>
      </c>
      <c r="E24" s="106">
        <f t="shared" ref="E24:M24" si="7">E18/E19</f>
        <v>0.90522148562861637</v>
      </c>
      <c r="F24" s="106">
        <f t="shared" si="7"/>
        <v>1.0160312955434532</v>
      </c>
      <c r="G24" s="106">
        <f t="shared" si="7"/>
        <v>0.93961909624712792</v>
      </c>
      <c r="H24" s="106">
        <f t="shared" si="7"/>
        <v>1.0717649757769592</v>
      </c>
      <c r="I24" s="106">
        <f t="shared" si="7"/>
        <v>1.0618091270857088</v>
      </c>
      <c r="J24" s="106">
        <f t="shared" si="7"/>
        <v>1.0211130065020149</v>
      </c>
      <c r="K24" s="106">
        <f t="shared" si="7"/>
        <v>1.2671251998680237</v>
      </c>
      <c r="L24" s="106">
        <f t="shared" si="7"/>
        <v>1.0455432172869148</v>
      </c>
      <c r="M24" s="106">
        <f t="shared" si="7"/>
        <v>0.77135145556198181</v>
      </c>
      <c r="N24" s="107">
        <f>SUM(D24:M24)</f>
        <v>9.9897650610760174</v>
      </c>
    </row>
    <row r="25" spans="1:14" s="93" customFormat="1" ht="16.5" thickTop="1" thickBot="1" x14ac:dyDescent="0.3">
      <c r="B25" s="286"/>
      <c r="C25" s="171" t="s">
        <v>131</v>
      </c>
      <c r="D25" s="106">
        <f>D17/D18</f>
        <v>1.0331174565793346</v>
      </c>
      <c r="E25" s="106">
        <f t="shared" ref="E25:M25" si="8">E17/E18</f>
        <v>1.070827834277877</v>
      </c>
      <c r="F25" s="106">
        <f t="shared" si="8"/>
        <v>1.0697569077457347</v>
      </c>
      <c r="G25" s="106">
        <f t="shared" si="8"/>
        <v>1.014365486315945</v>
      </c>
      <c r="H25" s="106">
        <f t="shared" si="8"/>
        <v>0.85036703138968273</v>
      </c>
      <c r="I25" s="106">
        <f t="shared" si="8"/>
        <v>0.84798474587415351</v>
      </c>
      <c r="J25" s="106">
        <f t="shared" si="8"/>
        <v>1.1059002977991912</v>
      </c>
      <c r="K25" s="106">
        <f t="shared" si="8"/>
        <v>1.7584024356046948</v>
      </c>
      <c r="L25" s="106">
        <f t="shared" si="8"/>
        <v>0.89135270900609964</v>
      </c>
      <c r="M25" s="108">
        <f t="shared" si="8"/>
        <v>1.2584353911522119</v>
      </c>
      <c r="N25" s="109">
        <f>D25+E25+F25+G25+H25+I25+J25+L25+M25</f>
        <v>9.1421078601402304</v>
      </c>
    </row>
    <row r="26" spans="1:14" s="93" customFormat="1" ht="15.75" thickTop="1" x14ac:dyDescent="0.25">
      <c r="B26" s="286"/>
      <c r="C26" s="172" t="s">
        <v>133</v>
      </c>
      <c r="D26" s="156">
        <f>D16/D17</f>
        <v>1.1534406610628294</v>
      </c>
      <c r="E26" s="156">
        <f t="shared" ref="E26:M26" si="9">E16/E17</f>
        <v>1.408796520057999</v>
      </c>
      <c r="F26" s="156">
        <f t="shared" si="9"/>
        <v>1.0253352152434723</v>
      </c>
      <c r="G26" s="156">
        <f t="shared" si="9"/>
        <v>1.1678338011871345</v>
      </c>
      <c r="H26" s="156">
        <f t="shared" si="9"/>
        <v>1.4008617498556348</v>
      </c>
      <c r="I26" s="156">
        <f t="shared" si="9"/>
        <v>1.4297898736140189</v>
      </c>
      <c r="J26" s="156">
        <f t="shared" si="9"/>
        <v>1.1998598857192899</v>
      </c>
      <c r="K26" s="156">
        <f t="shared" si="9"/>
        <v>1.6752363594942477</v>
      </c>
      <c r="L26" s="156">
        <f t="shared" si="9"/>
        <v>1.1859753643023911</v>
      </c>
      <c r="M26" s="156">
        <f t="shared" si="9"/>
        <v>1.067030784508441</v>
      </c>
      <c r="N26" s="157">
        <f>D26+E26+F26+G26+H26+I26+J26+L26+M26</f>
        <v>11.038923855551211</v>
      </c>
    </row>
    <row r="27" spans="1:14" s="93" customFormat="1" ht="15.75" thickBot="1" x14ac:dyDescent="0.3">
      <c r="B27" s="288"/>
      <c r="C27" s="173" t="s">
        <v>137</v>
      </c>
      <c r="D27" s="158">
        <f>D15/D16</f>
        <v>1.1093955862977603</v>
      </c>
      <c r="E27" s="158">
        <f t="shared" ref="E27:M27" si="10">E15/E16</f>
        <v>1.0326437491423082</v>
      </c>
      <c r="F27" s="158">
        <f t="shared" si="10"/>
        <v>1.2003923188106544</v>
      </c>
      <c r="G27" s="158">
        <f t="shared" si="10"/>
        <v>0.94614976706122822</v>
      </c>
      <c r="H27" s="158">
        <f t="shared" si="10"/>
        <v>0.77852235493076849</v>
      </c>
      <c r="I27" s="158">
        <f t="shared" si="10"/>
        <v>1.0939262472885034</v>
      </c>
      <c r="J27" s="158">
        <f t="shared" si="10"/>
        <v>1.2579827026238002</v>
      </c>
      <c r="K27" s="158">
        <f t="shared" si="10"/>
        <v>1.1531118046631175</v>
      </c>
      <c r="L27" s="158">
        <f t="shared" si="10"/>
        <v>1.0175819699952482</v>
      </c>
      <c r="M27" s="158">
        <f t="shared" si="10"/>
        <v>0.96854350860865523</v>
      </c>
      <c r="N27" s="158">
        <f>D27+E27+F27+G27+H27+I27+J27+K27+L27+M27</f>
        <v>10.558250009422045</v>
      </c>
    </row>
    <row r="28" spans="1:14" s="93" customFormat="1" ht="16.5" thickTop="1" thickBot="1" x14ac:dyDescent="0.3">
      <c r="A28" s="105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4" s="93" customFormat="1" ht="15.75" thickTop="1" x14ac:dyDescent="0.25">
      <c r="B29" s="279" t="s">
        <v>125</v>
      </c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</row>
    <row r="30" spans="1:14" s="93" customFormat="1" ht="15.75" thickBot="1" x14ac:dyDescent="0.3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s="93" customFormat="1" x14ac:dyDescent="0.25">
      <c r="B31" s="285" t="s">
        <v>102</v>
      </c>
      <c r="C31" s="163"/>
      <c r="D31" s="92" t="s">
        <v>67</v>
      </c>
      <c r="E31" s="13" t="s">
        <v>68</v>
      </c>
      <c r="F31" s="13" t="s">
        <v>69</v>
      </c>
      <c r="G31" s="13" t="s">
        <v>70</v>
      </c>
      <c r="H31" s="13" t="s">
        <v>71</v>
      </c>
      <c r="I31" s="13" t="s">
        <v>72</v>
      </c>
      <c r="J31" s="13" t="s">
        <v>73</v>
      </c>
      <c r="K31" s="13" t="s">
        <v>74</v>
      </c>
      <c r="L31" s="13" t="s">
        <v>75</v>
      </c>
      <c r="M31" s="13" t="s">
        <v>76</v>
      </c>
      <c r="N31" s="13" t="s">
        <v>66</v>
      </c>
    </row>
    <row r="32" spans="1:14" s="93" customFormat="1" x14ac:dyDescent="0.25">
      <c r="B32" s="286"/>
      <c r="C32" s="164">
        <v>2019</v>
      </c>
      <c r="D32" s="94">
        <v>14340.4</v>
      </c>
      <c r="E32" s="94">
        <v>10549.1</v>
      </c>
      <c r="F32" s="94">
        <v>6468.5</v>
      </c>
      <c r="G32" s="94">
        <v>64288.2</v>
      </c>
      <c r="H32" s="94">
        <v>17232.3</v>
      </c>
      <c r="I32" s="94">
        <v>11648.3</v>
      </c>
      <c r="J32" s="94">
        <v>11022.6</v>
      </c>
      <c r="K32" s="94">
        <v>22456.7</v>
      </c>
      <c r="L32" s="94">
        <v>3689.6</v>
      </c>
      <c r="M32" s="94">
        <v>1960.1</v>
      </c>
      <c r="N32" s="94">
        <f>D32+E32+F32+G32+H32+I32+J32+K32+L32+M32</f>
        <v>163655.80000000002</v>
      </c>
    </row>
    <row r="33" spans="2:14" s="93" customFormat="1" x14ac:dyDescent="0.25">
      <c r="B33" s="286"/>
      <c r="C33" s="164">
        <v>2018</v>
      </c>
      <c r="D33" s="130">
        <v>12771.6</v>
      </c>
      <c r="E33" s="130">
        <v>9798.9</v>
      </c>
      <c r="F33" s="130">
        <v>5519.8</v>
      </c>
      <c r="G33" s="130">
        <v>65651.7</v>
      </c>
      <c r="H33" s="130">
        <v>18111.900000000001</v>
      </c>
      <c r="I33" s="130">
        <v>10433.299999999999</v>
      </c>
      <c r="J33" s="130">
        <v>9096.2999999999993</v>
      </c>
      <c r="K33" s="130">
        <v>19527.8</v>
      </c>
      <c r="L33" s="130">
        <v>3396.1</v>
      </c>
      <c r="M33" s="130">
        <v>1879</v>
      </c>
      <c r="N33" s="130">
        <f>D33+E33+F33+G33+H33+I33+J33+K33+L33+M33</f>
        <v>156186.4</v>
      </c>
    </row>
    <row r="34" spans="2:14" s="154" customFormat="1" x14ac:dyDescent="0.25">
      <c r="B34" s="286"/>
      <c r="C34" s="164">
        <v>2017</v>
      </c>
      <c r="D34" s="130">
        <v>11324.6</v>
      </c>
      <c r="E34" s="155">
        <v>7764.52</v>
      </c>
      <c r="F34" s="130">
        <v>5982.5</v>
      </c>
      <c r="G34" s="130">
        <v>56982.9</v>
      </c>
      <c r="H34" s="130">
        <v>14653.8</v>
      </c>
      <c r="I34" s="130">
        <v>8424.1</v>
      </c>
      <c r="J34" s="130">
        <v>7910</v>
      </c>
      <c r="K34" s="130">
        <v>16126.7</v>
      </c>
      <c r="L34" s="130">
        <v>3000</v>
      </c>
      <c r="M34" s="130">
        <v>5473.7</v>
      </c>
      <c r="N34" s="130">
        <f>SUM(D34:M34)</f>
        <v>137642.82</v>
      </c>
    </row>
    <row r="35" spans="2:14" s="93" customFormat="1" x14ac:dyDescent="0.25">
      <c r="B35" s="286"/>
      <c r="C35" s="164">
        <v>2016</v>
      </c>
      <c r="D35" s="130">
        <v>6114.6</v>
      </c>
      <c r="E35" s="130">
        <v>3864.3</v>
      </c>
      <c r="F35" s="130">
        <v>2649.2</v>
      </c>
      <c r="G35" s="130">
        <v>46006.1</v>
      </c>
      <c r="H35" s="130">
        <v>7942.1</v>
      </c>
      <c r="I35" s="130">
        <v>4562.7</v>
      </c>
      <c r="J35" s="130">
        <v>4130.3</v>
      </c>
      <c r="K35" s="130">
        <v>4992.6000000000004</v>
      </c>
      <c r="L35" s="130">
        <v>1393.5</v>
      </c>
      <c r="M35" s="130">
        <v>800.2</v>
      </c>
      <c r="N35" s="130">
        <f>SUM(D35:M35)</f>
        <v>82455.600000000006</v>
      </c>
    </row>
    <row r="36" spans="2:14" s="93" customFormat="1" x14ac:dyDescent="0.25">
      <c r="B36" s="286"/>
      <c r="C36" s="174">
        <v>2015</v>
      </c>
      <c r="D36" s="153">
        <v>6868.9</v>
      </c>
      <c r="E36" s="153">
        <v>4268.8999999999996</v>
      </c>
      <c r="F36" s="153">
        <v>2607.4</v>
      </c>
      <c r="G36" s="153">
        <v>48962.5</v>
      </c>
      <c r="H36" s="153">
        <v>7410.3</v>
      </c>
      <c r="I36" s="153">
        <v>4297.1000000000004</v>
      </c>
      <c r="J36" s="153">
        <v>4044.9</v>
      </c>
      <c r="K36" s="153">
        <v>3940.1</v>
      </c>
      <c r="L36" s="153">
        <v>1332.8</v>
      </c>
      <c r="M36" s="153">
        <v>1037.4000000000001</v>
      </c>
      <c r="N36" s="130">
        <f>SUM(D36:M36)</f>
        <v>84770.3</v>
      </c>
    </row>
    <row r="37" spans="2:14" s="93" customFormat="1" x14ac:dyDescent="0.25">
      <c r="B37" s="286"/>
      <c r="C37" s="167">
        <v>2014</v>
      </c>
      <c r="D37" s="99">
        <v>6790.7</v>
      </c>
      <c r="E37" s="99">
        <v>4072.9</v>
      </c>
      <c r="F37" s="99">
        <v>2479.4</v>
      </c>
      <c r="G37" s="99">
        <v>49516</v>
      </c>
      <c r="H37" s="99">
        <v>8866.5</v>
      </c>
      <c r="I37" s="99">
        <v>4045.4</v>
      </c>
      <c r="J37" s="99">
        <v>3318.43</v>
      </c>
      <c r="K37" s="99">
        <v>3725.1</v>
      </c>
      <c r="L37" s="99">
        <v>1510.5</v>
      </c>
      <c r="M37" s="99">
        <v>962.1</v>
      </c>
      <c r="N37" s="94">
        <f t="shared" ref="N37:N38" si="11">SUM(D37:M37)</f>
        <v>85287.03</v>
      </c>
    </row>
    <row r="38" spans="2:14" s="93" customFormat="1" x14ac:dyDescent="0.25">
      <c r="B38" s="286"/>
      <c r="C38" s="167">
        <v>2013</v>
      </c>
      <c r="D38" s="99">
        <v>6288.1</v>
      </c>
      <c r="E38" s="99">
        <v>4145.8</v>
      </c>
      <c r="F38" s="99">
        <v>2479.3000000000002</v>
      </c>
      <c r="G38" s="99">
        <v>51534.8</v>
      </c>
      <c r="H38" s="99">
        <v>8510.9</v>
      </c>
      <c r="I38" s="99">
        <v>3514.4</v>
      </c>
      <c r="J38" s="99">
        <v>3613.06</v>
      </c>
      <c r="K38" s="99">
        <v>3385.1</v>
      </c>
      <c r="L38" s="99">
        <v>1373.4</v>
      </c>
      <c r="M38" s="99">
        <v>866.5</v>
      </c>
      <c r="N38" s="94">
        <f t="shared" si="11"/>
        <v>85711.359999999986</v>
      </c>
    </row>
    <row r="39" spans="2:14" s="93" customFormat="1" x14ac:dyDescent="0.25">
      <c r="B39" s="286"/>
      <c r="C39" s="168" t="s">
        <v>104</v>
      </c>
      <c r="D39" s="101">
        <f>D36/D37</f>
        <v>1.0115157494809077</v>
      </c>
      <c r="E39" s="101">
        <f t="shared" ref="E39:M39" si="12">E36/E37</f>
        <v>1.0481229590709322</v>
      </c>
      <c r="F39" s="101">
        <f t="shared" si="12"/>
        <v>1.0516253932403001</v>
      </c>
      <c r="G39" s="101">
        <f t="shared" si="12"/>
        <v>0.98882179497536149</v>
      </c>
      <c r="H39" s="101">
        <f t="shared" si="12"/>
        <v>0.83576383014718325</v>
      </c>
      <c r="I39" s="101">
        <f t="shared" si="12"/>
        <v>1.06221881643348</v>
      </c>
      <c r="J39" s="101">
        <f t="shared" si="12"/>
        <v>1.2189197903828015</v>
      </c>
      <c r="K39" s="101">
        <f t="shared" si="12"/>
        <v>1.0577165713672116</v>
      </c>
      <c r="L39" s="101">
        <f t="shared" si="12"/>
        <v>0.88235683548493871</v>
      </c>
      <c r="M39" s="101">
        <f t="shared" si="12"/>
        <v>1.0782662924851887</v>
      </c>
      <c r="N39" s="102"/>
    </row>
    <row r="40" spans="2:14" s="93" customFormat="1" ht="15.75" thickBot="1" x14ac:dyDescent="0.3">
      <c r="B40" s="286"/>
      <c r="C40" s="169" t="s">
        <v>105</v>
      </c>
      <c r="D40" s="103">
        <f>D37/D38</f>
        <v>1.0799287543137035</v>
      </c>
      <c r="E40" s="103">
        <f t="shared" ref="E40:M40" si="13">E37/E38</f>
        <v>0.98241593902262525</v>
      </c>
      <c r="F40" s="103">
        <f t="shared" si="13"/>
        <v>1.0000403339652322</v>
      </c>
      <c r="G40" s="103">
        <f t="shared" si="13"/>
        <v>0.96082647065672122</v>
      </c>
      <c r="H40" s="103">
        <f t="shared" si="13"/>
        <v>1.0417817152122573</v>
      </c>
      <c r="I40" s="103">
        <f t="shared" si="13"/>
        <v>1.1510926473935807</v>
      </c>
      <c r="J40" s="103">
        <f t="shared" si="13"/>
        <v>0.91845416350683351</v>
      </c>
      <c r="K40" s="103">
        <f t="shared" si="13"/>
        <v>1.1004401642492099</v>
      </c>
      <c r="L40" s="103">
        <f t="shared" si="13"/>
        <v>1.099825251201398</v>
      </c>
      <c r="M40" s="103">
        <f t="shared" si="13"/>
        <v>1.110328909405655</v>
      </c>
      <c r="N40" s="104">
        <f t="shared" ref="N40" si="14">D40+E40+F40+G40+H40+I40+J40+K40+L40+M40</f>
        <v>10.445134348927219</v>
      </c>
    </row>
    <row r="41" spans="2:14" s="93" customFormat="1" ht="16.5" thickTop="1" thickBot="1" x14ac:dyDescent="0.3">
      <c r="B41" s="286"/>
      <c r="C41" s="170" t="s">
        <v>118</v>
      </c>
      <c r="D41" s="106">
        <f>D35/D36</f>
        <v>0.89018620157521589</v>
      </c>
      <c r="E41" s="106">
        <f t="shared" ref="E41:M41" si="15">E35/E36</f>
        <v>0.90522148562861637</v>
      </c>
      <c r="F41" s="106">
        <f t="shared" si="15"/>
        <v>1.0160312955434532</v>
      </c>
      <c r="G41" s="106">
        <f t="shared" si="15"/>
        <v>0.93961909624712792</v>
      </c>
      <c r="H41" s="106">
        <f t="shared" si="15"/>
        <v>1.0717649757769592</v>
      </c>
      <c r="I41" s="106">
        <f t="shared" si="15"/>
        <v>1.0618091270857088</v>
      </c>
      <c r="J41" s="106">
        <f t="shared" si="15"/>
        <v>1.0211130065020149</v>
      </c>
      <c r="K41" s="106">
        <f t="shared" si="15"/>
        <v>1.2671251998680237</v>
      </c>
      <c r="L41" s="106">
        <f t="shared" si="15"/>
        <v>1.0455432172869148</v>
      </c>
      <c r="M41" s="106">
        <f t="shared" si="15"/>
        <v>0.77135145556198181</v>
      </c>
      <c r="N41" s="107">
        <f>SUM(D41:M41)</f>
        <v>9.9897650610760174</v>
      </c>
    </row>
    <row r="42" spans="2:14" ht="16.5" thickTop="1" thickBot="1" x14ac:dyDescent="0.3">
      <c r="B42" s="286"/>
      <c r="C42" s="171" t="s">
        <v>131</v>
      </c>
      <c r="D42" s="106">
        <f>D34/D35</f>
        <v>1.8520590063127595</v>
      </c>
      <c r="E42" s="106">
        <f t="shared" ref="E42:M42" si="16">E34/E35</f>
        <v>2.0092953445643453</v>
      </c>
      <c r="F42" s="106">
        <f t="shared" si="16"/>
        <v>2.2582288992903519</v>
      </c>
      <c r="G42" s="106">
        <f t="shared" si="16"/>
        <v>1.238594447258081</v>
      </c>
      <c r="H42" s="106">
        <f t="shared" si="16"/>
        <v>1.8450787575074601</v>
      </c>
      <c r="I42" s="106">
        <f t="shared" si="16"/>
        <v>1.846297148618143</v>
      </c>
      <c r="J42" s="106">
        <f t="shared" si="16"/>
        <v>1.9151151248093359</v>
      </c>
      <c r="K42" s="106">
        <f t="shared" si="16"/>
        <v>3.2301205784561149</v>
      </c>
      <c r="L42" s="106">
        <f t="shared" si="16"/>
        <v>2.1528525296017222</v>
      </c>
      <c r="M42" s="108">
        <f t="shared" si="16"/>
        <v>6.8404148962759308</v>
      </c>
      <c r="N42" s="121">
        <f>D42+E42+F42+G42+H42+I42+J42+L42+M42</f>
        <v>21.95793615423813</v>
      </c>
    </row>
    <row r="43" spans="2:14" ht="15.75" thickTop="1" x14ac:dyDescent="0.25">
      <c r="B43" s="286"/>
      <c r="C43" s="172" t="s">
        <v>133</v>
      </c>
      <c r="D43" s="156">
        <f>D33/D34</f>
        <v>1.1277749324479451</v>
      </c>
      <c r="E43" s="156">
        <f t="shared" ref="E43:M43" si="17">E33/E34</f>
        <v>1.2620097572032785</v>
      </c>
      <c r="F43" s="156">
        <f t="shared" si="17"/>
        <v>0.92265775177601339</v>
      </c>
      <c r="G43" s="156">
        <f t="shared" si="17"/>
        <v>1.15212984948116</v>
      </c>
      <c r="H43" s="156">
        <f t="shared" si="17"/>
        <v>1.2359865700364412</v>
      </c>
      <c r="I43" s="156">
        <f t="shared" si="17"/>
        <v>1.2385061905722865</v>
      </c>
      <c r="J43" s="156">
        <f t="shared" si="17"/>
        <v>1.1499747155499367</v>
      </c>
      <c r="K43" s="156">
        <f t="shared" si="17"/>
        <v>1.2108986959514345</v>
      </c>
      <c r="L43" s="156">
        <f t="shared" si="17"/>
        <v>1.1320333333333332</v>
      </c>
      <c r="M43" s="156">
        <f t="shared" si="17"/>
        <v>0.34327785592926174</v>
      </c>
      <c r="N43" s="159">
        <f>D43+E43+F43+G43+H43+I43+J43+K43+L43+M43</f>
        <v>10.77524965228109</v>
      </c>
    </row>
    <row r="44" spans="2:14" x14ac:dyDescent="0.25">
      <c r="B44" s="287"/>
      <c r="C44" s="173" t="s">
        <v>137</v>
      </c>
      <c r="D44" s="158">
        <f>D32/D33</f>
        <v>1.1228350402455447</v>
      </c>
      <c r="E44" s="158">
        <f t="shared" ref="E44:M44" si="18">E32/E33</f>
        <v>1.076559613834206</v>
      </c>
      <c r="F44" s="158">
        <f t="shared" si="18"/>
        <v>1.1718721692814957</v>
      </c>
      <c r="G44" s="158">
        <f t="shared" si="18"/>
        <v>0.97923130703393824</v>
      </c>
      <c r="H44" s="158">
        <f t="shared" si="18"/>
        <v>0.9514352442316929</v>
      </c>
      <c r="I44" s="158">
        <f t="shared" si="18"/>
        <v>1.1164540461790613</v>
      </c>
      <c r="J44" s="158">
        <f t="shared" si="18"/>
        <v>1.2117674219188024</v>
      </c>
      <c r="K44" s="158">
        <f t="shared" si="18"/>
        <v>1.1499861735576973</v>
      </c>
      <c r="L44" s="158">
        <f t="shared" si="18"/>
        <v>1.086422661287948</v>
      </c>
      <c r="M44" s="158">
        <f t="shared" si="18"/>
        <v>1.0431612559872272</v>
      </c>
      <c r="N44" s="160">
        <f>D44+E44+F44+G44+H44+I44+J44+K44+L44+M44</f>
        <v>10.909724933557614</v>
      </c>
    </row>
    <row r="45" spans="2:14" x14ac:dyDescent="0.25">
      <c r="B45" s="111"/>
      <c r="C45" s="119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20"/>
    </row>
    <row r="46" spans="2:14" ht="15.75" thickBot="1" x14ac:dyDescent="0.3">
      <c r="B46" s="110"/>
      <c r="C46" s="111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3"/>
    </row>
    <row r="47" spans="2:14" x14ac:dyDescent="0.25">
      <c r="B47" s="285" t="s">
        <v>103</v>
      </c>
      <c r="C47" s="163"/>
      <c r="D47" s="92" t="s">
        <v>67</v>
      </c>
      <c r="E47" s="13" t="s">
        <v>68</v>
      </c>
      <c r="F47" s="13" t="s">
        <v>69</v>
      </c>
      <c r="G47" s="13" t="s">
        <v>70</v>
      </c>
      <c r="H47" s="13" t="s">
        <v>71</v>
      </c>
      <c r="I47" s="13" t="s">
        <v>72</v>
      </c>
      <c r="J47" s="13" t="s">
        <v>73</v>
      </c>
      <c r="K47" s="13" t="s">
        <v>74</v>
      </c>
      <c r="L47" s="13" t="s">
        <v>75</v>
      </c>
      <c r="M47" s="13" t="s">
        <v>76</v>
      </c>
      <c r="N47" s="13" t="s">
        <v>66</v>
      </c>
    </row>
    <row r="48" spans="2:14" x14ac:dyDescent="0.25">
      <c r="B48" s="286"/>
      <c r="C48" s="164">
        <v>2019</v>
      </c>
      <c r="D48" s="94">
        <v>3861</v>
      </c>
      <c r="E48" s="94">
        <v>1667.5</v>
      </c>
      <c r="F48" s="94">
        <v>1495.6</v>
      </c>
      <c r="G48" s="94">
        <v>5450</v>
      </c>
      <c r="H48" s="94">
        <v>3863.3</v>
      </c>
      <c r="I48" s="94">
        <v>3030.5</v>
      </c>
      <c r="J48" s="94">
        <v>931.4</v>
      </c>
      <c r="K48" s="94">
        <v>1637.1</v>
      </c>
      <c r="L48" s="94">
        <v>1319.8</v>
      </c>
      <c r="M48" s="94">
        <v>566.79999999999995</v>
      </c>
      <c r="N48" s="94">
        <f>D48+E48+F48+G48+H48+I48+J48+K48+L48+M48</f>
        <v>23823</v>
      </c>
    </row>
    <row r="49" spans="2:14" x14ac:dyDescent="0.25">
      <c r="B49" s="286"/>
      <c r="C49" s="164">
        <v>2018</v>
      </c>
      <c r="D49" s="94">
        <v>4002.7</v>
      </c>
      <c r="E49" s="94">
        <v>1342.6</v>
      </c>
      <c r="F49" s="161">
        <f>1063.7-1063.7+1253</f>
        <v>1253</v>
      </c>
      <c r="G49" s="94">
        <v>7085.6</v>
      </c>
      <c r="H49" s="161">
        <f>3377.8-3377.8+3390.5</f>
        <v>3390.5</v>
      </c>
      <c r="I49" s="161">
        <f>1395.2-1395.2+1494.2</f>
        <v>1494.2</v>
      </c>
      <c r="J49" s="94">
        <v>809.4</v>
      </c>
      <c r="K49" s="94">
        <v>1382.3</v>
      </c>
      <c r="L49" s="94">
        <v>921.9</v>
      </c>
      <c r="M49" s="94">
        <v>533.6</v>
      </c>
      <c r="N49" s="94">
        <f>D49+E49+F49+G49+H49+I49+J49+K49+L49+M49</f>
        <v>22215.800000000003</v>
      </c>
    </row>
    <row r="50" spans="2:14" x14ac:dyDescent="0.25">
      <c r="B50" s="286"/>
      <c r="C50" s="167">
        <v>2017</v>
      </c>
      <c r="D50" s="99">
        <v>3318.9</v>
      </c>
      <c r="E50" s="99">
        <v>1440</v>
      </c>
      <c r="F50" s="99">
        <v>1052.5</v>
      </c>
      <c r="G50" s="99">
        <v>5708.8</v>
      </c>
      <c r="H50" s="99">
        <v>2858.8</v>
      </c>
      <c r="I50" s="99">
        <v>1041</v>
      </c>
      <c r="J50" s="99">
        <v>1044.3</v>
      </c>
      <c r="K50" s="99">
        <v>1369.8</v>
      </c>
      <c r="L50" s="99">
        <v>1171</v>
      </c>
      <c r="M50" s="99">
        <v>499.9</v>
      </c>
      <c r="N50" s="99">
        <f>SUM(D50:M50)</f>
        <v>19505</v>
      </c>
    </row>
    <row r="51" spans="2:14" s="152" customFormat="1" x14ac:dyDescent="0.25">
      <c r="B51" s="286"/>
      <c r="C51" s="164">
        <v>2016</v>
      </c>
      <c r="D51" s="151">
        <v>3202.8</v>
      </c>
      <c r="E51" s="151">
        <v>1018.6</v>
      </c>
      <c r="F51" s="151">
        <v>722.1</v>
      </c>
      <c r="G51" s="151">
        <v>8050.4</v>
      </c>
      <c r="H51" s="151">
        <v>3506.4</v>
      </c>
      <c r="I51" s="151">
        <v>939.3</v>
      </c>
      <c r="J51" s="151">
        <v>955.5</v>
      </c>
      <c r="K51" s="151">
        <v>1318.7</v>
      </c>
      <c r="L51" s="151">
        <v>908.8</v>
      </c>
      <c r="M51" s="151">
        <v>436.3</v>
      </c>
      <c r="N51" s="151">
        <f>SUM(D51:M51)</f>
        <v>21058.9</v>
      </c>
    </row>
    <row r="52" spans="2:14" ht="15.75" thickBot="1" x14ac:dyDescent="0.3">
      <c r="B52" s="286"/>
      <c r="C52" s="174">
        <v>2015</v>
      </c>
      <c r="D52" s="149">
        <v>4265.8999999999996</v>
      </c>
      <c r="E52" s="149">
        <v>1201.5999999999999</v>
      </c>
      <c r="F52" s="149">
        <v>1183.3</v>
      </c>
      <c r="G52" s="149">
        <v>8270.4</v>
      </c>
      <c r="H52" s="149">
        <v>2555.3000000000002</v>
      </c>
      <c r="I52" s="149">
        <v>854.1</v>
      </c>
      <c r="J52" s="149">
        <v>689.9</v>
      </c>
      <c r="K52" s="149">
        <v>1247.5999999999999</v>
      </c>
      <c r="L52" s="149">
        <v>826.3</v>
      </c>
      <c r="M52" s="149">
        <v>420.8</v>
      </c>
      <c r="N52" s="150">
        <f>SUM(D52:M52)</f>
        <v>21515.199999999997</v>
      </c>
    </row>
    <row r="53" spans="2:14" ht="16.5" thickTop="1" thickBot="1" x14ac:dyDescent="0.3">
      <c r="B53" s="286"/>
      <c r="C53" s="167">
        <v>2014</v>
      </c>
      <c r="D53" s="99">
        <v>4031.6</v>
      </c>
      <c r="E53" s="99">
        <v>3004.5</v>
      </c>
      <c r="F53" s="99">
        <v>1500.4</v>
      </c>
      <c r="G53" s="99">
        <v>10355</v>
      </c>
      <c r="H53" s="99">
        <v>4642</v>
      </c>
      <c r="I53" s="99">
        <v>1318.3</v>
      </c>
      <c r="J53" s="99">
        <v>771.99</v>
      </c>
      <c r="K53" s="99">
        <v>1396.8</v>
      </c>
      <c r="L53" s="99">
        <v>800.9</v>
      </c>
      <c r="M53" s="99">
        <v>806.03</v>
      </c>
      <c r="N53" s="114">
        <f t="shared" ref="N53:N54" si="19">SUM(D53:M53)</f>
        <v>28627.52</v>
      </c>
    </row>
    <row r="54" spans="2:14" ht="15.75" thickTop="1" x14ac:dyDescent="0.25">
      <c r="B54" s="286"/>
      <c r="C54" s="167">
        <v>2013</v>
      </c>
      <c r="D54" s="99">
        <v>3691.6</v>
      </c>
      <c r="E54" s="99">
        <v>1329.6</v>
      </c>
      <c r="F54" s="99">
        <v>890.8</v>
      </c>
      <c r="G54" s="99">
        <v>6803.4</v>
      </c>
      <c r="H54" s="99">
        <v>1824.3</v>
      </c>
      <c r="I54" s="99">
        <v>1095</v>
      </c>
      <c r="J54" s="99">
        <v>6596.25</v>
      </c>
      <c r="K54" s="99">
        <v>1583.9</v>
      </c>
      <c r="L54" s="99">
        <v>741.4</v>
      </c>
      <c r="M54" s="99">
        <v>276.5</v>
      </c>
      <c r="N54" s="114">
        <f t="shared" si="19"/>
        <v>24832.75</v>
      </c>
    </row>
    <row r="55" spans="2:14" x14ac:dyDescent="0.25">
      <c r="B55" s="286"/>
      <c r="C55" s="168" t="s">
        <v>104</v>
      </c>
      <c r="D55" s="115">
        <f>D52/D53</f>
        <v>1.0581158845123524</v>
      </c>
      <c r="E55" s="101">
        <f t="shared" ref="E55:N56" si="20">E52/E53</f>
        <v>0.39993343318355795</v>
      </c>
      <c r="F55" s="101">
        <f t="shared" si="20"/>
        <v>0.78865635830445202</v>
      </c>
      <c r="G55" s="101">
        <f t="shared" si="20"/>
        <v>0.79868662481892805</v>
      </c>
      <c r="H55" s="101">
        <f t="shared" si="20"/>
        <v>0.55047393364928909</v>
      </c>
      <c r="I55" s="101">
        <f t="shared" si="20"/>
        <v>0.647879845255253</v>
      </c>
      <c r="J55" s="101">
        <f t="shared" si="20"/>
        <v>0.89366442570499616</v>
      </c>
      <c r="K55" s="101">
        <f t="shared" si="20"/>
        <v>0.89318442153493693</v>
      </c>
      <c r="L55" s="101">
        <f t="shared" si="20"/>
        <v>1.0317143213884379</v>
      </c>
      <c r="M55" s="101">
        <f t="shared" si="20"/>
        <v>0.52206493554830469</v>
      </c>
      <c r="N55" s="102"/>
    </row>
    <row r="56" spans="2:14" ht="15.75" thickBot="1" x14ac:dyDescent="0.3">
      <c r="B56" s="286"/>
      <c r="C56" s="169" t="s">
        <v>105</v>
      </c>
      <c r="D56" s="103">
        <f>D53/D54</f>
        <v>1.092100986022321</v>
      </c>
      <c r="E56" s="103">
        <f t="shared" si="20"/>
        <v>2.2597021660649821</v>
      </c>
      <c r="F56" s="103">
        <f t="shared" si="20"/>
        <v>1.6843286933093851</v>
      </c>
      <c r="G56" s="103">
        <f t="shared" si="20"/>
        <v>1.5220331010965107</v>
      </c>
      <c r="H56" s="103">
        <f t="shared" si="20"/>
        <v>2.5445376308721155</v>
      </c>
      <c r="I56" s="103">
        <f t="shared" si="20"/>
        <v>1.2039269406392694</v>
      </c>
      <c r="J56" s="103">
        <f t="shared" si="20"/>
        <v>0.11703467879476975</v>
      </c>
      <c r="K56" s="103">
        <f t="shared" si="20"/>
        <v>0.88187385567270649</v>
      </c>
      <c r="L56" s="103">
        <f t="shared" si="20"/>
        <v>1.0802535743188562</v>
      </c>
      <c r="M56" s="103">
        <f t="shared" si="20"/>
        <v>2.9151175406871608</v>
      </c>
      <c r="N56" s="104">
        <f t="shared" si="20"/>
        <v>1.1528131197712699</v>
      </c>
    </row>
    <row r="57" spans="2:14" ht="16.5" thickTop="1" thickBot="1" x14ac:dyDescent="0.3">
      <c r="B57" s="286"/>
      <c r="C57" s="170" t="s">
        <v>118</v>
      </c>
      <c r="D57" s="106">
        <f t="shared" ref="D57:M57" si="21">D51/D52</f>
        <v>0.75079115778616479</v>
      </c>
      <c r="E57" s="106">
        <f t="shared" si="21"/>
        <v>0.84770306258322248</v>
      </c>
      <c r="F57" s="106">
        <f t="shared" si="21"/>
        <v>0.61024254204343786</v>
      </c>
      <c r="G57" s="106">
        <f t="shared" si="21"/>
        <v>0.97339911007931901</v>
      </c>
      <c r="H57" s="106">
        <f t="shared" si="21"/>
        <v>1.3722067858959808</v>
      </c>
      <c r="I57" s="106">
        <f t="shared" si="21"/>
        <v>1.0997541271513873</v>
      </c>
      <c r="J57" s="106">
        <f t="shared" si="21"/>
        <v>1.3849833309175243</v>
      </c>
      <c r="K57" s="106">
        <f t="shared" si="21"/>
        <v>1.0569894196857967</v>
      </c>
      <c r="L57" s="106">
        <f t="shared" si="21"/>
        <v>1.099842672152971</v>
      </c>
      <c r="M57" s="106">
        <f t="shared" si="21"/>
        <v>1.0368346007604563</v>
      </c>
      <c r="N57" s="116">
        <f>SUM(D57:M57)</f>
        <v>10.232746809056259</v>
      </c>
    </row>
    <row r="58" spans="2:14" ht="16.5" thickTop="1" thickBot="1" x14ac:dyDescent="0.3">
      <c r="B58" s="286"/>
      <c r="C58" s="170" t="s">
        <v>131</v>
      </c>
      <c r="D58" s="106">
        <f>D50/D51</f>
        <v>1.0362495316597977</v>
      </c>
      <c r="E58" s="106">
        <f t="shared" ref="E58:M58" si="22">E50/E51</f>
        <v>1.4137050854113489</v>
      </c>
      <c r="F58" s="106">
        <f t="shared" si="22"/>
        <v>1.4575543553524442</v>
      </c>
      <c r="G58" s="106">
        <f t="shared" si="22"/>
        <v>0.70913246546755448</v>
      </c>
      <c r="H58" s="106">
        <f t="shared" si="22"/>
        <v>0.81530914898471374</v>
      </c>
      <c r="I58" s="106">
        <f t="shared" si="22"/>
        <v>1.1082721175343342</v>
      </c>
      <c r="J58" s="106">
        <f t="shared" si="22"/>
        <v>1.0929356357927786</v>
      </c>
      <c r="K58" s="106">
        <f t="shared" si="22"/>
        <v>1.0387502843709713</v>
      </c>
      <c r="L58" s="106">
        <f t="shared" si="22"/>
        <v>1.288512323943662</v>
      </c>
      <c r="M58" s="106">
        <f t="shared" si="22"/>
        <v>1.1457712583085033</v>
      </c>
      <c r="N58" s="106">
        <f>SUM(D58:M58)</f>
        <v>11.106192206826108</v>
      </c>
    </row>
    <row r="59" spans="2:14" ht="15.75" thickTop="1" x14ac:dyDescent="0.25">
      <c r="B59" s="286"/>
      <c r="C59" s="175" t="s">
        <v>133</v>
      </c>
      <c r="D59" s="156">
        <f>D49/D50</f>
        <v>1.2060321190755972</v>
      </c>
      <c r="E59" s="156">
        <f t="shared" ref="E59:M59" si="23">E49/E50</f>
        <v>0.93236111111111108</v>
      </c>
      <c r="F59" s="156">
        <f t="shared" si="23"/>
        <v>1.1904988123515439</v>
      </c>
      <c r="G59" s="156">
        <f t="shared" si="23"/>
        <v>1.2411715246636772</v>
      </c>
      <c r="H59" s="156">
        <f t="shared" si="23"/>
        <v>1.1859871274660696</v>
      </c>
      <c r="I59" s="156">
        <f t="shared" si="23"/>
        <v>1.4353506243996157</v>
      </c>
      <c r="J59" s="156">
        <f t="shared" si="23"/>
        <v>0.77506463659867852</v>
      </c>
      <c r="K59" s="156">
        <f t="shared" si="23"/>
        <v>1.0091254197693094</v>
      </c>
      <c r="L59" s="156">
        <f t="shared" si="23"/>
        <v>0.78727583262169087</v>
      </c>
      <c r="M59" s="156">
        <f t="shared" si="23"/>
        <v>1.0674134826965394</v>
      </c>
      <c r="N59" s="156">
        <f>D59+E59+F59+G59+H59+I59+J59+K59+L59+M59</f>
        <v>10.830280690753833</v>
      </c>
    </row>
    <row r="60" spans="2:14" x14ac:dyDescent="0.25">
      <c r="B60" s="287"/>
      <c r="C60" s="176" t="s">
        <v>137</v>
      </c>
      <c r="D60" s="158">
        <f>D48/D49</f>
        <v>0.96459889574537194</v>
      </c>
      <c r="E60" s="158">
        <f t="shared" ref="E60:M60" si="24">E48/E49</f>
        <v>1.2419931476240131</v>
      </c>
      <c r="F60" s="158">
        <f t="shared" si="24"/>
        <v>1.1936153232242617</v>
      </c>
      <c r="G60" s="158">
        <f t="shared" si="24"/>
        <v>0.76916563170373708</v>
      </c>
      <c r="H60" s="158">
        <f t="shared" si="24"/>
        <v>1.1394484589293614</v>
      </c>
      <c r="I60" s="158">
        <f t="shared" si="24"/>
        <v>2.0281756123678223</v>
      </c>
      <c r="J60" s="158">
        <f t="shared" si="24"/>
        <v>1.1507289350135903</v>
      </c>
      <c r="K60" s="158">
        <f t="shared" si="24"/>
        <v>1.184330463719887</v>
      </c>
      <c r="L60" s="158">
        <f t="shared" si="24"/>
        <v>1.4316086343421195</v>
      </c>
      <c r="M60" s="158">
        <f t="shared" si="24"/>
        <v>1.0622188905547225</v>
      </c>
      <c r="N60" s="158">
        <f>D60+E60+F60+G60+H60+I60+J60+K60+L60+M60</f>
        <v>12.165883993224886</v>
      </c>
    </row>
    <row r="61" spans="2:14" x14ac:dyDescent="0.25">
      <c r="B61" s="178"/>
      <c r="C61" s="111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</row>
    <row r="62" spans="2:14" ht="15.75" customHeight="1" thickBot="1" x14ac:dyDescent="0.3">
      <c r="B62" s="283" t="s">
        <v>140</v>
      </c>
      <c r="C62" s="284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</row>
    <row r="63" spans="2:14" ht="15.75" thickBot="1" x14ac:dyDescent="0.3">
      <c r="B63" s="281" t="s">
        <v>178</v>
      </c>
      <c r="C63" s="44"/>
      <c r="D63" s="7" t="s">
        <v>67</v>
      </c>
      <c r="E63" s="8" t="s">
        <v>68</v>
      </c>
      <c r="F63" s="8" t="s">
        <v>69</v>
      </c>
      <c r="G63" s="8" t="s">
        <v>70</v>
      </c>
      <c r="H63" s="8" t="s">
        <v>71</v>
      </c>
      <c r="I63" s="8" t="s">
        <v>72</v>
      </c>
      <c r="J63" s="8" t="s">
        <v>73</v>
      </c>
      <c r="K63" s="8" t="s">
        <v>74</v>
      </c>
      <c r="L63" s="8" t="s">
        <v>75</v>
      </c>
      <c r="M63" s="45" t="s">
        <v>76</v>
      </c>
      <c r="N63" s="46" t="s">
        <v>66</v>
      </c>
    </row>
    <row r="64" spans="2:14" ht="15.75" thickTop="1" x14ac:dyDescent="0.25">
      <c r="B64" s="282"/>
      <c r="C64" s="28">
        <v>2019</v>
      </c>
      <c r="D64" s="128">
        <v>1145968.98</v>
      </c>
      <c r="E64" s="128">
        <v>582372.85</v>
      </c>
      <c r="F64" s="128">
        <v>1073249.6100000001</v>
      </c>
      <c r="G64" s="128">
        <v>10265530.32</v>
      </c>
      <c r="H64" s="128">
        <v>2593785.69</v>
      </c>
      <c r="I64" s="128">
        <v>567037.80000000005</v>
      </c>
      <c r="J64" s="128">
        <v>603375.09</v>
      </c>
      <c r="K64" s="128">
        <v>661827.57999999996</v>
      </c>
      <c r="L64" s="128">
        <v>194059.28</v>
      </c>
      <c r="M64" s="128">
        <v>102870.42</v>
      </c>
      <c r="N64" s="129">
        <f>SUM(D64:M64)</f>
        <v>17790077.620000005</v>
      </c>
    </row>
    <row r="65" spans="2:14" x14ac:dyDescent="0.25">
      <c r="B65" s="282"/>
      <c r="C65" s="6">
        <v>2018</v>
      </c>
      <c r="D65" s="125">
        <v>541509.98</v>
      </c>
      <c r="E65" s="125">
        <v>870248.37</v>
      </c>
      <c r="F65" s="126">
        <v>633813.96</v>
      </c>
      <c r="G65" s="125">
        <v>14382693.57</v>
      </c>
      <c r="H65" s="125">
        <v>1632713.57</v>
      </c>
      <c r="I65" s="125">
        <v>1049694.6499999999</v>
      </c>
      <c r="J65" s="125">
        <v>429338.1</v>
      </c>
      <c r="K65" s="125">
        <v>508005.3</v>
      </c>
      <c r="L65" s="125">
        <v>181146.77</v>
      </c>
      <c r="M65" s="125">
        <v>98013.5</v>
      </c>
      <c r="N65" s="127">
        <f>SUM(D65:M65)</f>
        <v>20327177.77</v>
      </c>
    </row>
    <row r="66" spans="2:14" ht="15.75" thickBot="1" x14ac:dyDescent="0.3">
      <c r="B66" s="15" t="s">
        <v>141</v>
      </c>
      <c r="C66" s="16" t="s">
        <v>137</v>
      </c>
      <c r="D66" s="27">
        <f t="shared" ref="D66:N66" si="25">D64/D65</f>
        <v>2.1162472019444589</v>
      </c>
      <c r="E66" s="27">
        <f t="shared" si="25"/>
        <v>0.66920303453139474</v>
      </c>
      <c r="F66" s="27">
        <f t="shared" si="25"/>
        <v>1.6933196138500959</v>
      </c>
      <c r="G66" s="27">
        <f t="shared" si="25"/>
        <v>0.71374185023396841</v>
      </c>
      <c r="H66" s="27">
        <f t="shared" si="25"/>
        <v>1.5886348577356406</v>
      </c>
      <c r="I66" s="27">
        <f t="shared" si="25"/>
        <v>0.54019309329622678</v>
      </c>
      <c r="J66" s="27">
        <f t="shared" si="25"/>
        <v>1.4053611594219102</v>
      </c>
      <c r="K66" s="27">
        <f t="shared" si="25"/>
        <v>1.3027966046810928</v>
      </c>
      <c r="L66" s="27">
        <f t="shared" si="25"/>
        <v>1.0712820327958374</v>
      </c>
      <c r="M66" s="27">
        <f t="shared" si="25"/>
        <v>1.0495535819045336</v>
      </c>
      <c r="N66" s="27">
        <f t="shared" si="25"/>
        <v>0.87518679775879216</v>
      </c>
    </row>
    <row r="67" spans="2:14" ht="15.75" thickTop="1" x14ac:dyDescent="0.25">
      <c r="B67" s="178"/>
      <c r="C67" s="111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</row>
    <row r="68" spans="2:14" ht="15.75" thickBot="1" x14ac:dyDescent="0.3">
      <c r="B68" s="283" t="s">
        <v>143</v>
      </c>
      <c r="C68" s="284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</row>
    <row r="69" spans="2:14" ht="15.75" thickBot="1" x14ac:dyDescent="0.3">
      <c r="B69" s="281" t="s">
        <v>142</v>
      </c>
      <c r="C69" s="44"/>
      <c r="D69" s="7" t="s">
        <v>67</v>
      </c>
      <c r="E69" s="8" t="s">
        <v>68</v>
      </c>
      <c r="F69" s="8" t="s">
        <v>69</v>
      </c>
      <c r="G69" s="8" t="s">
        <v>70</v>
      </c>
      <c r="H69" s="8" t="s">
        <v>71</v>
      </c>
      <c r="I69" s="8" t="s">
        <v>72</v>
      </c>
      <c r="J69" s="8" t="s">
        <v>73</v>
      </c>
      <c r="K69" s="8" t="s">
        <v>74</v>
      </c>
      <c r="L69" s="8" t="s">
        <v>75</v>
      </c>
      <c r="M69" s="45" t="s">
        <v>76</v>
      </c>
      <c r="N69" s="46" t="s">
        <v>66</v>
      </c>
    </row>
    <row r="70" spans="2:14" ht="15.75" thickTop="1" x14ac:dyDescent="0.25">
      <c r="B70" s="282"/>
      <c r="C70" s="28">
        <v>2019</v>
      </c>
      <c r="D70" s="128">
        <v>1357061.65</v>
      </c>
      <c r="E70" s="128">
        <v>1116103.31</v>
      </c>
      <c r="F70" s="128">
        <v>585180.72</v>
      </c>
      <c r="G70" s="128">
        <v>1772325.1</v>
      </c>
      <c r="H70" s="128">
        <v>1414212.73</v>
      </c>
      <c r="I70" s="128">
        <v>2760798.69</v>
      </c>
      <c r="J70" s="128">
        <v>556541.18000000005</v>
      </c>
      <c r="K70" s="128">
        <v>1052064.5900000001</v>
      </c>
      <c r="L70" s="128">
        <v>739155.83</v>
      </c>
      <c r="M70" s="128">
        <v>364286.89</v>
      </c>
      <c r="N70" s="129">
        <f>SUM(D70:M70)</f>
        <v>11717730.689999999</v>
      </c>
    </row>
    <row r="71" spans="2:14" x14ac:dyDescent="0.25">
      <c r="B71" s="282"/>
      <c r="C71" s="6">
        <v>2018</v>
      </c>
      <c r="D71" s="125">
        <v>1282963.76</v>
      </c>
      <c r="E71" s="125">
        <v>1074186.6399999999</v>
      </c>
      <c r="F71" s="126">
        <v>530376.27</v>
      </c>
      <c r="G71" s="125">
        <v>1861192.59</v>
      </c>
      <c r="H71" s="125">
        <v>1492435.71</v>
      </c>
      <c r="I71" s="125">
        <v>1395244.92</v>
      </c>
      <c r="J71" s="125">
        <v>584184.5</v>
      </c>
      <c r="K71" s="125">
        <v>971961.45</v>
      </c>
      <c r="L71" s="125">
        <v>921859.9</v>
      </c>
      <c r="M71" s="125">
        <v>372554.64</v>
      </c>
      <c r="N71" s="127">
        <f>SUM(D71:M71)</f>
        <v>10486960.380000001</v>
      </c>
    </row>
    <row r="72" spans="2:14" ht="15.75" thickBot="1" x14ac:dyDescent="0.3">
      <c r="B72" s="15" t="s">
        <v>141</v>
      </c>
      <c r="C72" s="16" t="s">
        <v>137</v>
      </c>
      <c r="D72" s="27">
        <f t="shared" ref="D72:N72" si="26">D70/D71</f>
        <v>1.0577552478957004</v>
      </c>
      <c r="E72" s="27">
        <f t="shared" si="26"/>
        <v>1.0390217755826865</v>
      </c>
      <c r="F72" s="27">
        <f t="shared" si="26"/>
        <v>1.1033312632935104</v>
      </c>
      <c r="G72" s="27">
        <f t="shared" si="26"/>
        <v>0.95225239425652342</v>
      </c>
      <c r="H72" s="27">
        <f t="shared" si="26"/>
        <v>0.94758703542412559</v>
      </c>
      <c r="I72" s="27">
        <f t="shared" si="26"/>
        <v>1.9787197576752331</v>
      </c>
      <c r="J72" s="27">
        <f t="shared" si="26"/>
        <v>0.95268049734287719</v>
      </c>
      <c r="K72" s="27">
        <f t="shared" si="26"/>
        <v>1.0824139064363099</v>
      </c>
      <c r="L72" s="27">
        <f t="shared" si="26"/>
        <v>0.8018092879406078</v>
      </c>
      <c r="M72" s="27">
        <f t="shared" si="26"/>
        <v>0.97780795321727842</v>
      </c>
      <c r="N72" s="27">
        <f t="shared" si="26"/>
        <v>1.1173619681397136</v>
      </c>
    </row>
    <row r="73" spans="2:14" ht="15.75" thickTop="1" x14ac:dyDescent="0.25">
      <c r="B73" s="178"/>
      <c r="C73" s="111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</row>
    <row r="74" spans="2:14" x14ac:dyDescent="0.25">
      <c r="B74" s="17"/>
      <c r="C74" s="17"/>
      <c r="D74" s="18"/>
      <c r="E74" s="18"/>
      <c r="F74" s="19"/>
      <c r="G74" s="19"/>
      <c r="H74" s="19"/>
      <c r="I74" s="19"/>
      <c r="J74" s="19"/>
      <c r="K74" s="19"/>
      <c r="L74" s="19"/>
      <c r="M74" s="20"/>
      <c r="N74" s="19"/>
    </row>
    <row r="75" spans="2:14" ht="15.75" customHeight="1" thickBot="1" x14ac:dyDescent="0.3">
      <c r="B75" s="280" t="s">
        <v>126</v>
      </c>
      <c r="C75" s="280"/>
      <c r="D75" s="280"/>
      <c r="E75" s="280"/>
      <c r="F75" s="280"/>
      <c r="G75" s="280"/>
      <c r="H75" s="280"/>
      <c r="I75" s="280"/>
      <c r="J75" s="280"/>
      <c r="K75" s="280"/>
      <c r="L75" s="280"/>
      <c r="M75" s="280"/>
      <c r="N75" s="280"/>
    </row>
    <row r="76" spans="2:14" ht="15.75" thickBot="1" x14ac:dyDescent="0.3">
      <c r="B76" s="43"/>
      <c r="C76" s="44"/>
      <c r="D76" s="7" t="s">
        <v>67</v>
      </c>
      <c r="E76" s="8" t="s">
        <v>68</v>
      </c>
      <c r="F76" s="8" t="s">
        <v>69</v>
      </c>
      <c r="G76" s="8" t="s">
        <v>70</v>
      </c>
      <c r="H76" s="8" t="s">
        <v>71</v>
      </c>
      <c r="I76" s="8" t="s">
        <v>72</v>
      </c>
      <c r="J76" s="8" t="s">
        <v>73</v>
      </c>
      <c r="K76" s="8" t="s">
        <v>74</v>
      </c>
      <c r="L76" s="8" t="s">
        <v>75</v>
      </c>
      <c r="M76" s="45" t="s">
        <v>76</v>
      </c>
      <c r="N76" s="46" t="s">
        <v>66</v>
      </c>
    </row>
    <row r="77" spans="2:14" ht="30.75" thickTop="1" x14ac:dyDescent="0.25">
      <c r="B77" s="42" t="s">
        <v>138</v>
      </c>
      <c r="C77" s="28"/>
      <c r="D77" s="128">
        <v>0</v>
      </c>
      <c r="E77" s="128">
        <v>0</v>
      </c>
      <c r="F77" s="128">
        <v>0</v>
      </c>
      <c r="G77" s="128">
        <v>0</v>
      </c>
      <c r="H77" s="128">
        <v>0</v>
      </c>
      <c r="I77" s="128">
        <v>0</v>
      </c>
      <c r="J77" s="128">
        <v>0</v>
      </c>
      <c r="K77" s="128">
        <v>0</v>
      </c>
      <c r="L77" s="128">
        <v>0</v>
      </c>
      <c r="M77" s="128">
        <v>0</v>
      </c>
      <c r="N77" s="129">
        <f>SUM(D77:M77)</f>
        <v>0</v>
      </c>
    </row>
    <row r="78" spans="2:14" x14ac:dyDescent="0.25">
      <c r="B78" s="24" t="s">
        <v>107</v>
      </c>
      <c r="C78" s="6"/>
      <c r="D78" s="125">
        <v>61978171.43</v>
      </c>
      <c r="E78" s="125">
        <v>48347506.049999997</v>
      </c>
      <c r="F78" s="126">
        <v>42177354.630000003</v>
      </c>
      <c r="G78" s="125">
        <v>196723963.12</v>
      </c>
      <c r="H78" s="125">
        <v>112313379.54000001</v>
      </c>
      <c r="I78" s="125">
        <v>62475090.490000002</v>
      </c>
      <c r="J78" s="125">
        <v>58716692.759999998</v>
      </c>
      <c r="K78" s="125">
        <v>65684498.5</v>
      </c>
      <c r="L78" s="125">
        <v>26945143.66</v>
      </c>
      <c r="M78" s="125">
        <v>33600280.289999999</v>
      </c>
      <c r="N78" s="127">
        <f>SUM(D78:M78)</f>
        <v>708962080.47000003</v>
      </c>
    </row>
    <row r="79" spans="2:14" ht="15.75" thickBot="1" x14ac:dyDescent="0.3">
      <c r="B79" s="15" t="s">
        <v>108</v>
      </c>
      <c r="C79" s="16"/>
      <c r="D79" s="27">
        <f t="shared" ref="D79:N79" si="27">D77/D78</f>
        <v>0</v>
      </c>
      <c r="E79" s="27">
        <f t="shared" si="27"/>
        <v>0</v>
      </c>
      <c r="F79" s="27">
        <f t="shared" si="27"/>
        <v>0</v>
      </c>
      <c r="G79" s="27">
        <f t="shared" si="27"/>
        <v>0</v>
      </c>
      <c r="H79" s="27">
        <f t="shared" si="27"/>
        <v>0</v>
      </c>
      <c r="I79" s="27">
        <f t="shared" si="27"/>
        <v>0</v>
      </c>
      <c r="J79" s="27">
        <f t="shared" si="27"/>
        <v>0</v>
      </c>
      <c r="K79" s="27">
        <f t="shared" si="27"/>
        <v>0</v>
      </c>
      <c r="L79" s="27">
        <f t="shared" si="27"/>
        <v>0</v>
      </c>
      <c r="M79" s="27">
        <f t="shared" si="27"/>
        <v>0</v>
      </c>
      <c r="N79" s="27">
        <f t="shared" si="27"/>
        <v>0</v>
      </c>
    </row>
    <row r="80" spans="2:14" ht="16.5" thickTop="1" thickBot="1" x14ac:dyDescent="0.3">
      <c r="B80" s="62"/>
      <c r="C80" s="63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</row>
    <row r="81" spans="2:14" ht="15.75" thickBot="1" x14ac:dyDescent="0.3">
      <c r="B81" s="43"/>
      <c r="C81" s="44"/>
      <c r="D81" s="7" t="s">
        <v>67</v>
      </c>
      <c r="E81" s="8" t="s">
        <v>68</v>
      </c>
      <c r="F81" s="8" t="s">
        <v>69</v>
      </c>
      <c r="G81" s="8" t="s">
        <v>70</v>
      </c>
      <c r="H81" s="8" t="s">
        <v>71</v>
      </c>
      <c r="I81" s="8" t="s">
        <v>72</v>
      </c>
      <c r="J81" s="8" t="s">
        <v>73</v>
      </c>
      <c r="K81" s="8" t="s">
        <v>74</v>
      </c>
      <c r="L81" s="8" t="s">
        <v>75</v>
      </c>
      <c r="M81" s="45" t="s">
        <v>76</v>
      </c>
      <c r="N81" s="46" t="s">
        <v>66</v>
      </c>
    </row>
    <row r="82" spans="2:14" ht="30.75" thickTop="1" x14ac:dyDescent="0.25">
      <c r="B82" s="42" t="s">
        <v>134</v>
      </c>
      <c r="C82" s="28"/>
      <c r="D82" s="128">
        <v>0</v>
      </c>
      <c r="E82" s="128">
        <v>708127</v>
      </c>
      <c r="F82" s="128">
        <v>0</v>
      </c>
      <c r="G82" s="128">
        <v>0</v>
      </c>
      <c r="H82" s="128">
        <v>0</v>
      </c>
      <c r="I82" s="128">
        <v>0</v>
      </c>
      <c r="J82" s="128">
        <v>0</v>
      </c>
      <c r="K82" s="128">
        <f>163368.65+204206</f>
        <v>367574.65</v>
      </c>
      <c r="L82" s="128">
        <v>0</v>
      </c>
      <c r="M82" s="128">
        <v>0</v>
      </c>
      <c r="N82" s="129">
        <f>SUM(D82:M82)</f>
        <v>1075701.6499999999</v>
      </c>
    </row>
    <row r="83" spans="2:14" x14ac:dyDescent="0.25">
      <c r="B83" s="24" t="s">
        <v>107</v>
      </c>
      <c r="C83" s="6"/>
      <c r="D83" s="125">
        <v>69512986.469999999</v>
      </c>
      <c r="E83" s="125">
        <v>65863078.020000003</v>
      </c>
      <c r="F83" s="126">
        <v>36509203.130000003</v>
      </c>
      <c r="G83" s="125">
        <v>227986863.63999999</v>
      </c>
      <c r="H83" s="125">
        <v>82386614.790000007</v>
      </c>
      <c r="I83" s="125">
        <v>76319753.069999993</v>
      </c>
      <c r="J83" s="125">
        <v>57160704.43</v>
      </c>
      <c r="K83" s="125">
        <v>71067983.969999999</v>
      </c>
      <c r="L83" s="125">
        <v>29575382.059999999</v>
      </c>
      <c r="M83" s="125">
        <v>33321362.59</v>
      </c>
      <c r="N83" s="127">
        <f>SUM(D83:M83)</f>
        <v>749703932.16999996</v>
      </c>
    </row>
    <row r="84" spans="2:14" ht="15.75" thickBot="1" x14ac:dyDescent="0.3">
      <c r="B84" s="15" t="s">
        <v>108</v>
      </c>
      <c r="C84" s="16"/>
      <c r="D84" s="27">
        <f>D82/D83</f>
        <v>0</v>
      </c>
      <c r="E84" s="27">
        <f t="shared" ref="E84:N84" si="28">E82/E83</f>
        <v>1.0751501771371358E-2</v>
      </c>
      <c r="F84" s="27">
        <f t="shared" si="28"/>
        <v>0</v>
      </c>
      <c r="G84" s="27">
        <f t="shared" si="28"/>
        <v>0</v>
      </c>
      <c r="H84" s="27">
        <f t="shared" si="28"/>
        <v>0</v>
      </c>
      <c r="I84" s="27">
        <f t="shared" si="28"/>
        <v>0</v>
      </c>
      <c r="J84" s="27">
        <f t="shared" si="28"/>
        <v>0</v>
      </c>
      <c r="K84" s="27">
        <f t="shared" si="28"/>
        <v>5.1721553006929908E-3</v>
      </c>
      <c r="L84" s="27">
        <f t="shared" si="28"/>
        <v>0</v>
      </c>
      <c r="M84" s="27">
        <f t="shared" si="28"/>
        <v>0</v>
      </c>
      <c r="N84" s="27">
        <f t="shared" si="28"/>
        <v>1.4348352780895884E-3</v>
      </c>
    </row>
    <row r="85" spans="2:14" ht="15.75" thickTop="1" x14ac:dyDescent="0.25">
      <c r="B85" s="62"/>
      <c r="C85" s="63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</row>
    <row r="86" spans="2:14" ht="15.75" thickBot="1" x14ac:dyDescent="0.3">
      <c r="B86" s="122"/>
      <c r="C86" s="123"/>
      <c r="D86" s="124" t="s">
        <v>67</v>
      </c>
      <c r="E86" s="124" t="s">
        <v>68</v>
      </c>
      <c r="F86" s="124" t="s">
        <v>69</v>
      </c>
      <c r="G86" s="124" t="s">
        <v>70</v>
      </c>
      <c r="H86" s="124" t="s">
        <v>71</v>
      </c>
      <c r="I86" s="124" t="s">
        <v>72</v>
      </c>
      <c r="J86" s="124" t="s">
        <v>73</v>
      </c>
      <c r="K86" s="124" t="s">
        <v>74</v>
      </c>
      <c r="L86" s="124" t="s">
        <v>75</v>
      </c>
      <c r="M86" s="124" t="s">
        <v>76</v>
      </c>
      <c r="N86" s="177" t="s">
        <v>66</v>
      </c>
    </row>
    <row r="87" spans="2:14" ht="30.75" thickTop="1" x14ac:dyDescent="0.25">
      <c r="B87" s="42" t="s">
        <v>129</v>
      </c>
      <c r="C87" s="28"/>
      <c r="D87" s="48">
        <v>0</v>
      </c>
      <c r="E87" s="48">
        <v>40210.68</v>
      </c>
      <c r="F87" s="48">
        <v>261626.7</v>
      </c>
      <c r="G87" s="48">
        <v>0</v>
      </c>
      <c r="H87" s="48">
        <f>304567.04+963</f>
        <v>305530.03999999998</v>
      </c>
      <c r="I87" s="48">
        <v>15588</v>
      </c>
      <c r="J87" s="48">
        <v>0</v>
      </c>
      <c r="K87" s="48">
        <v>0</v>
      </c>
      <c r="L87" s="48">
        <v>0</v>
      </c>
      <c r="M87" s="48">
        <v>0</v>
      </c>
      <c r="N87" s="49">
        <f>SUM(D87:M87)</f>
        <v>622955.41999999993</v>
      </c>
    </row>
    <row r="88" spans="2:14" x14ac:dyDescent="0.25">
      <c r="B88" s="24" t="s">
        <v>107</v>
      </c>
      <c r="C88" s="6"/>
      <c r="D88" s="50">
        <v>52914577.109999999</v>
      </c>
      <c r="E88" s="50">
        <v>50064493.950000003</v>
      </c>
      <c r="F88" s="51">
        <v>23714928.640000001</v>
      </c>
      <c r="G88" s="50">
        <v>131889897.04000001</v>
      </c>
      <c r="H88" s="50">
        <v>71700075.930000007</v>
      </c>
      <c r="I88" s="50">
        <v>56018065.990000002</v>
      </c>
      <c r="J88" s="50">
        <v>45429060.600000001</v>
      </c>
      <c r="K88" s="50">
        <v>56859032.25</v>
      </c>
      <c r="L88" s="50">
        <v>22565017.239999998</v>
      </c>
      <c r="M88" s="50">
        <v>40531144.289999999</v>
      </c>
      <c r="N88" s="52">
        <f>SUM(D88:M88)</f>
        <v>551686293.04000008</v>
      </c>
    </row>
    <row r="89" spans="2:14" ht="15.75" thickBot="1" x14ac:dyDescent="0.3">
      <c r="B89" s="15" t="s">
        <v>108</v>
      </c>
      <c r="C89" s="16"/>
      <c r="D89" s="27">
        <f>D87/D88</f>
        <v>0</v>
      </c>
      <c r="E89" s="27">
        <f t="shared" ref="E89:N89" si="29">E87/E88</f>
        <v>8.0317759808296236E-4</v>
      </c>
      <c r="F89" s="27">
        <f t="shared" si="29"/>
        <v>1.1032152108554689E-2</v>
      </c>
      <c r="G89" s="27">
        <f t="shared" si="29"/>
        <v>0</v>
      </c>
      <c r="H89" s="27">
        <f t="shared" si="29"/>
        <v>4.261223381385057E-3</v>
      </c>
      <c r="I89" s="27">
        <f t="shared" si="29"/>
        <v>2.7826737186504571E-4</v>
      </c>
      <c r="J89" s="27">
        <f t="shared" si="29"/>
        <v>0</v>
      </c>
      <c r="K89" s="27">
        <f t="shared" si="29"/>
        <v>0</v>
      </c>
      <c r="L89" s="27">
        <f t="shared" si="29"/>
        <v>0</v>
      </c>
      <c r="M89" s="27">
        <f t="shared" si="29"/>
        <v>0</v>
      </c>
      <c r="N89" s="27">
        <f t="shared" si="29"/>
        <v>1.1291841538554094E-3</v>
      </c>
    </row>
    <row r="90" spans="2:14" ht="16.5" thickTop="1" thickBot="1" x14ac:dyDescent="0.3">
      <c r="B90" s="62"/>
      <c r="C90" s="63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</row>
    <row r="91" spans="2:14" ht="15.75" thickBot="1" x14ac:dyDescent="0.3">
      <c r="B91" s="43"/>
      <c r="C91" s="44"/>
      <c r="D91" s="7" t="s">
        <v>67</v>
      </c>
      <c r="E91" s="8" t="s">
        <v>68</v>
      </c>
      <c r="F91" s="8" t="s">
        <v>69</v>
      </c>
      <c r="G91" s="8" t="s">
        <v>70</v>
      </c>
      <c r="H91" s="8" t="s">
        <v>71</v>
      </c>
      <c r="I91" s="8" t="s">
        <v>72</v>
      </c>
      <c r="J91" s="8" t="s">
        <v>73</v>
      </c>
      <c r="K91" s="8" t="s">
        <v>74</v>
      </c>
      <c r="L91" s="8" t="s">
        <v>75</v>
      </c>
      <c r="M91" s="45" t="s">
        <v>76</v>
      </c>
      <c r="N91" s="46" t="s">
        <v>66</v>
      </c>
    </row>
    <row r="92" spans="2:14" ht="45.75" customHeight="1" thickTop="1" x14ac:dyDescent="0.25">
      <c r="B92" s="42" t="s">
        <v>116</v>
      </c>
      <c r="C92" s="28"/>
      <c r="D92" s="48">
        <v>0</v>
      </c>
      <c r="E92" s="48">
        <v>29380</v>
      </c>
      <c r="F92" s="48">
        <v>0</v>
      </c>
      <c r="G92" s="48">
        <v>1495650</v>
      </c>
      <c r="H92" s="48">
        <v>1879460</v>
      </c>
      <c r="I92" s="48">
        <v>951480</v>
      </c>
      <c r="J92" s="48">
        <v>0</v>
      </c>
      <c r="K92" s="48">
        <v>61360</v>
      </c>
      <c r="L92" s="48">
        <v>0</v>
      </c>
      <c r="M92" s="48">
        <v>0</v>
      </c>
      <c r="N92" s="49">
        <f>SUM(D92:M92)</f>
        <v>4417330</v>
      </c>
    </row>
    <row r="93" spans="2:14" x14ac:dyDescent="0.25">
      <c r="B93" s="24" t="s">
        <v>107</v>
      </c>
      <c r="C93" s="6"/>
      <c r="D93" s="50">
        <v>82654527.400000006</v>
      </c>
      <c r="E93" s="50">
        <v>71840891.700000003</v>
      </c>
      <c r="F93" s="51">
        <v>86020155.019999996</v>
      </c>
      <c r="G93" s="50">
        <v>272857427.06999999</v>
      </c>
      <c r="H93" s="50">
        <v>63826819.549999997</v>
      </c>
      <c r="I93" s="50">
        <v>84993100.109999999</v>
      </c>
      <c r="J93" s="50">
        <v>84050642.950000003</v>
      </c>
      <c r="K93" s="50">
        <v>50613622.869999997</v>
      </c>
      <c r="L93" s="50">
        <v>24115424.84</v>
      </c>
      <c r="M93" s="50">
        <v>33017168.210000001</v>
      </c>
      <c r="N93" s="52">
        <f>SUM(D93:M93)</f>
        <v>853989779.72000015</v>
      </c>
    </row>
    <row r="94" spans="2:14" ht="15.75" thickBot="1" x14ac:dyDescent="0.3">
      <c r="B94" s="15" t="s">
        <v>108</v>
      </c>
      <c r="C94" s="16"/>
      <c r="D94" s="27">
        <f>D92/D93</f>
        <v>0</v>
      </c>
      <c r="E94" s="27">
        <f t="shared" ref="E94:N94" si="30">E92/E93</f>
        <v>4.0895928912864537E-4</v>
      </c>
      <c r="F94" s="27">
        <f t="shared" si="30"/>
        <v>0</v>
      </c>
      <c r="G94" s="27">
        <f t="shared" si="30"/>
        <v>5.4814340810166026E-3</v>
      </c>
      <c r="H94" s="27">
        <f t="shared" si="30"/>
        <v>2.9446242398584312E-2</v>
      </c>
      <c r="I94" s="27">
        <f t="shared" si="30"/>
        <v>1.1194791092083628E-2</v>
      </c>
      <c r="J94" s="27">
        <f t="shared" si="30"/>
        <v>0</v>
      </c>
      <c r="K94" s="27">
        <f t="shared" si="30"/>
        <v>1.2123218319621545E-3</v>
      </c>
      <c r="L94" s="27">
        <f t="shared" si="30"/>
        <v>0</v>
      </c>
      <c r="M94" s="27">
        <f t="shared" si="30"/>
        <v>0</v>
      </c>
      <c r="N94" s="27">
        <f t="shared" si="30"/>
        <v>5.1725794674595772E-3</v>
      </c>
    </row>
    <row r="95" spans="2:14" ht="15.75" thickTop="1" x14ac:dyDescent="0.25"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</row>
    <row r="96" spans="2:14" ht="15.75" thickBot="1" x14ac:dyDescent="0.3"/>
    <row r="97" spans="2:14" ht="15.75" thickBot="1" x14ac:dyDescent="0.3">
      <c r="B97" s="12"/>
      <c r="C97" s="12"/>
      <c r="D97" s="7" t="s">
        <v>67</v>
      </c>
      <c r="E97" s="8" t="s">
        <v>68</v>
      </c>
      <c r="F97" s="8" t="s">
        <v>69</v>
      </c>
      <c r="G97" s="8" t="s">
        <v>70</v>
      </c>
      <c r="H97" s="8" t="s">
        <v>71</v>
      </c>
      <c r="I97" s="8" t="s">
        <v>72</v>
      </c>
      <c r="J97" s="8" t="s">
        <v>73</v>
      </c>
      <c r="K97" s="8" t="s">
        <v>74</v>
      </c>
      <c r="L97" s="8" t="s">
        <v>75</v>
      </c>
      <c r="M97" s="8" t="s">
        <v>76</v>
      </c>
      <c r="N97" s="13" t="s">
        <v>66</v>
      </c>
    </row>
    <row r="98" spans="2:14" ht="30.75" thickTop="1" x14ac:dyDescent="0.25">
      <c r="B98" s="21" t="s">
        <v>106</v>
      </c>
      <c r="C98" s="14"/>
      <c r="D98" s="22">
        <v>445.5</v>
      </c>
      <c r="E98" s="22">
        <f>1066.7</f>
        <v>1066.7</v>
      </c>
      <c r="F98" s="22">
        <v>49.4</v>
      </c>
      <c r="G98" s="22"/>
      <c r="H98" s="22">
        <v>1102.5</v>
      </c>
      <c r="I98" s="22">
        <v>783.9</v>
      </c>
      <c r="J98" s="22">
        <v>894.7</v>
      </c>
      <c r="K98" s="22"/>
      <c r="L98" s="22">
        <v>301.3</v>
      </c>
      <c r="M98" s="22"/>
      <c r="N98" s="23">
        <f>SUM(D98:M98)</f>
        <v>4644.0000000000009</v>
      </c>
    </row>
    <row r="99" spans="2:14" x14ac:dyDescent="0.25">
      <c r="B99" s="24" t="s">
        <v>107</v>
      </c>
      <c r="C99" s="6"/>
      <c r="D99" s="25">
        <v>63239</v>
      </c>
      <c r="E99" s="25">
        <v>55542.1</v>
      </c>
      <c r="F99" s="26">
        <v>37587.4</v>
      </c>
      <c r="G99" s="25">
        <v>296680.2</v>
      </c>
      <c r="H99" s="25">
        <v>77907.100000000006</v>
      </c>
      <c r="I99" s="25">
        <v>49135</v>
      </c>
      <c r="J99" s="25">
        <v>49417</v>
      </c>
      <c r="K99" s="25">
        <v>53100.6</v>
      </c>
      <c r="L99" s="25">
        <v>21924.5</v>
      </c>
      <c r="M99" s="25">
        <v>30340.2</v>
      </c>
      <c r="N99" s="23">
        <f>SUM(D99:M99)</f>
        <v>734873.1</v>
      </c>
    </row>
    <row r="100" spans="2:14" ht="18.75" customHeight="1" thickBot="1" x14ac:dyDescent="0.3">
      <c r="B100" s="15" t="s">
        <v>108</v>
      </c>
      <c r="C100" s="16"/>
      <c r="D100" s="27">
        <f>D98/D99</f>
        <v>7.0447034266829011E-3</v>
      </c>
      <c r="E100" s="27">
        <f t="shared" ref="E100:N100" si="31">E98/E99</f>
        <v>1.9205251511916186E-2</v>
      </c>
      <c r="F100" s="27">
        <f t="shared" si="31"/>
        <v>1.3142702075695579E-3</v>
      </c>
      <c r="G100" s="27">
        <f t="shared" si="31"/>
        <v>0</v>
      </c>
      <c r="H100" s="27">
        <f t="shared" si="31"/>
        <v>1.415147014842036E-2</v>
      </c>
      <c r="I100" s="27">
        <f t="shared" si="31"/>
        <v>1.5954004273939146E-2</v>
      </c>
      <c r="J100" s="27">
        <f t="shared" si="31"/>
        <v>1.8105105530485461E-2</v>
      </c>
      <c r="K100" s="27">
        <f t="shared" si="31"/>
        <v>0</v>
      </c>
      <c r="L100" s="27">
        <f t="shared" si="31"/>
        <v>1.3742616707336543E-2</v>
      </c>
      <c r="M100" s="27">
        <f t="shared" si="31"/>
        <v>0</v>
      </c>
      <c r="N100" s="27">
        <f t="shared" si="31"/>
        <v>6.3194584207804053E-3</v>
      </c>
    </row>
    <row r="101" spans="2:14" ht="15.75" thickTop="1" x14ac:dyDescent="0.25">
      <c r="B101" s="28"/>
      <c r="C101" s="28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30"/>
    </row>
    <row r="102" spans="2:14" ht="30" x14ac:dyDescent="0.25">
      <c r="B102" s="31" t="s">
        <v>109</v>
      </c>
      <c r="C102" s="6"/>
      <c r="D102" s="10">
        <v>0</v>
      </c>
      <c r="E102" s="10">
        <v>0</v>
      </c>
      <c r="F102" s="10">
        <v>402.3</v>
      </c>
      <c r="G102" s="10">
        <v>1648</v>
      </c>
      <c r="H102" s="10">
        <v>3136.8</v>
      </c>
      <c r="I102" s="10">
        <v>1044.5</v>
      </c>
      <c r="J102" s="10">
        <v>0</v>
      </c>
      <c r="K102" s="10">
        <v>362.1</v>
      </c>
      <c r="L102" s="10">
        <v>0</v>
      </c>
      <c r="M102" s="10">
        <v>0</v>
      </c>
      <c r="N102" s="10">
        <f>SUM(D102:M102)</f>
        <v>6593.7000000000007</v>
      </c>
    </row>
    <row r="103" spans="2:14" x14ac:dyDescent="0.25">
      <c r="B103" s="6" t="s">
        <v>107</v>
      </c>
      <c r="C103" s="6"/>
      <c r="D103" s="10">
        <v>56650.6</v>
      </c>
      <c r="E103" s="10">
        <v>53063.8</v>
      </c>
      <c r="F103" s="10">
        <v>30807.200000000001</v>
      </c>
      <c r="G103" s="10">
        <v>379124</v>
      </c>
      <c r="H103" s="10">
        <v>87770.7</v>
      </c>
      <c r="I103" s="10">
        <v>44520.2</v>
      </c>
      <c r="J103" s="10">
        <v>65798.100000000006</v>
      </c>
      <c r="K103" s="10">
        <v>53066.7</v>
      </c>
      <c r="L103" s="10">
        <v>23053.4</v>
      </c>
      <c r="M103" s="10">
        <v>58748.1</v>
      </c>
      <c r="N103" s="10">
        <f>SUM(D103:M103)</f>
        <v>852602.79999999981</v>
      </c>
    </row>
    <row r="104" spans="2:14" x14ac:dyDescent="0.25">
      <c r="B104" s="6" t="s">
        <v>108</v>
      </c>
      <c r="C104" s="6"/>
      <c r="D104" s="32">
        <f>D102/D103</f>
        <v>0</v>
      </c>
      <c r="E104" s="32">
        <f t="shared" ref="E104:N104" si="32">E102/E103</f>
        <v>0</v>
      </c>
      <c r="F104" s="32">
        <f t="shared" si="32"/>
        <v>1.3058635643615778E-2</v>
      </c>
      <c r="G104" s="32">
        <f t="shared" si="32"/>
        <v>4.3468627678543165E-3</v>
      </c>
      <c r="H104" s="32">
        <f t="shared" si="32"/>
        <v>3.5738577908117401E-2</v>
      </c>
      <c r="I104" s="32">
        <f t="shared" si="32"/>
        <v>2.346126028184959E-2</v>
      </c>
      <c r="J104" s="32">
        <f t="shared" si="32"/>
        <v>0</v>
      </c>
      <c r="K104" s="32">
        <f t="shared" si="32"/>
        <v>6.823488176200895E-3</v>
      </c>
      <c r="L104" s="32">
        <f t="shared" si="32"/>
        <v>0</v>
      </c>
      <c r="M104" s="32">
        <f t="shared" si="32"/>
        <v>0</v>
      </c>
      <c r="N104" s="32">
        <f t="shared" si="32"/>
        <v>7.7336128851559043E-3</v>
      </c>
    </row>
    <row r="106" spans="2:14" ht="30.75" customHeight="1" thickBot="1" x14ac:dyDescent="0.3">
      <c r="B106" s="279" t="s">
        <v>110</v>
      </c>
      <c r="C106" s="279"/>
      <c r="D106" s="279"/>
      <c r="E106" s="279"/>
      <c r="F106" s="279"/>
      <c r="G106" s="279"/>
      <c r="H106" s="279"/>
      <c r="I106" s="279"/>
      <c r="J106" s="279"/>
      <c r="K106" s="279"/>
      <c r="L106" s="279"/>
      <c r="M106" s="279"/>
      <c r="N106" s="279"/>
    </row>
    <row r="107" spans="2:14" ht="15.75" thickBot="1" x14ac:dyDescent="0.3">
      <c r="B107" s="12"/>
      <c r="C107" s="12"/>
      <c r="D107" s="7" t="s">
        <v>67</v>
      </c>
      <c r="E107" s="8" t="s">
        <v>68</v>
      </c>
      <c r="F107" s="8" t="s">
        <v>69</v>
      </c>
      <c r="G107" s="8" t="s">
        <v>70</v>
      </c>
      <c r="H107" s="8" t="s">
        <v>71</v>
      </c>
      <c r="I107" s="8" t="s">
        <v>72</v>
      </c>
      <c r="J107" s="8" t="s">
        <v>73</v>
      </c>
      <c r="K107" s="8" t="s">
        <v>74</v>
      </c>
      <c r="L107" s="8" t="s">
        <v>75</v>
      </c>
      <c r="M107" s="8" t="s">
        <v>76</v>
      </c>
      <c r="N107" s="13" t="s">
        <v>66</v>
      </c>
    </row>
    <row r="108" spans="2:14" ht="16.5" thickTop="1" thickBot="1" x14ac:dyDescent="0.3">
      <c r="B108" s="58" t="s">
        <v>139</v>
      </c>
      <c r="C108" s="1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5"/>
    </row>
    <row r="109" spans="2:14" ht="15.75" thickTop="1" x14ac:dyDescent="0.25">
      <c r="B109" s="69" t="s">
        <v>107</v>
      </c>
      <c r="C109" s="65"/>
      <c r="D109" s="162">
        <f>D110+D111</f>
        <v>61978171.43</v>
      </c>
      <c r="E109" s="162">
        <f t="shared" ref="E109:M109" si="33">E110+E111</f>
        <v>48347506.049999997</v>
      </c>
      <c r="F109" s="162">
        <f t="shared" si="33"/>
        <v>42177354.630000003</v>
      </c>
      <c r="G109" s="162">
        <f t="shared" si="33"/>
        <v>196723963.12</v>
      </c>
      <c r="H109" s="162">
        <f t="shared" si="33"/>
        <v>112313379.53999999</v>
      </c>
      <c r="I109" s="162">
        <f t="shared" si="33"/>
        <v>62475090.490000002</v>
      </c>
      <c r="J109" s="162">
        <f t="shared" si="33"/>
        <v>58716692.759999998</v>
      </c>
      <c r="K109" s="162">
        <f t="shared" si="33"/>
        <v>65684498.5</v>
      </c>
      <c r="L109" s="162">
        <f t="shared" si="33"/>
        <v>26945143.659999996</v>
      </c>
      <c r="M109" s="162">
        <f t="shared" si="33"/>
        <v>33600280.289999999</v>
      </c>
      <c r="N109" s="68">
        <f>SUM(D109:M109)</f>
        <v>708962080.46999991</v>
      </c>
    </row>
    <row r="110" spans="2:14" x14ac:dyDescent="0.25">
      <c r="B110" s="24" t="s">
        <v>112</v>
      </c>
      <c r="C110" s="6"/>
      <c r="D110" s="83">
        <v>120561.33</v>
      </c>
      <c r="E110" s="83">
        <v>25686660.350000001</v>
      </c>
      <c r="F110" s="83"/>
      <c r="G110" s="83">
        <v>196723963.12</v>
      </c>
      <c r="H110" s="83">
        <v>25227130.149999999</v>
      </c>
      <c r="I110" s="83">
        <v>0</v>
      </c>
      <c r="J110" s="83">
        <v>15514.51</v>
      </c>
      <c r="K110" s="83">
        <v>46792049.68</v>
      </c>
      <c r="L110" s="83">
        <v>2961898.83</v>
      </c>
      <c r="M110" s="83">
        <v>31443323.91</v>
      </c>
      <c r="N110" s="23">
        <f>SUM(D110:M110)</f>
        <v>328971101.88</v>
      </c>
    </row>
    <row r="111" spans="2:14" x14ac:dyDescent="0.25">
      <c r="B111" s="24" t="s">
        <v>113</v>
      </c>
      <c r="C111" s="6"/>
      <c r="D111" s="83">
        <v>61857610.100000001</v>
      </c>
      <c r="E111" s="83">
        <v>22660845.699999999</v>
      </c>
      <c r="F111" s="83">
        <v>42177354.630000003</v>
      </c>
      <c r="G111" s="25">
        <v>0</v>
      </c>
      <c r="H111" s="83">
        <v>87086249.390000001</v>
      </c>
      <c r="I111" s="83">
        <v>62475090.490000002</v>
      </c>
      <c r="J111" s="83">
        <v>58701178.25</v>
      </c>
      <c r="K111" s="83">
        <v>18892448.82</v>
      </c>
      <c r="L111" s="83">
        <v>23983244.829999998</v>
      </c>
      <c r="M111" s="83">
        <v>2156956.38</v>
      </c>
      <c r="N111" s="23">
        <f>SUM(D111:M111)</f>
        <v>379990978.58999997</v>
      </c>
    </row>
    <row r="112" spans="2:14" ht="15.75" thickBot="1" x14ac:dyDescent="0.3">
      <c r="B112" s="15" t="s">
        <v>114</v>
      </c>
      <c r="C112" s="16"/>
      <c r="D112" s="27">
        <f>D111/D109</f>
        <v>0.99805477755767347</v>
      </c>
      <c r="E112" s="27">
        <f t="shared" ref="E112:F112" si="34">E111/E109</f>
        <v>0.46870764495203987</v>
      </c>
      <c r="F112" s="27">
        <f t="shared" si="34"/>
        <v>1</v>
      </c>
      <c r="G112" s="27">
        <f>G111/G109</f>
        <v>0</v>
      </c>
      <c r="H112" s="27">
        <f t="shared" ref="H112:J112" si="35">H111/H109</f>
        <v>0.77538624290959524</v>
      </c>
      <c r="I112" s="27">
        <f t="shared" si="35"/>
        <v>1</v>
      </c>
      <c r="J112" s="27">
        <f t="shared" si="35"/>
        <v>0.99973577343561548</v>
      </c>
      <c r="K112" s="27">
        <f>K111/K109</f>
        <v>0.28762416173429411</v>
      </c>
      <c r="L112" s="27">
        <f t="shared" ref="L112:M112" si="36">L111/L109</f>
        <v>0.89007671039449943</v>
      </c>
      <c r="M112" s="27">
        <f t="shared" si="36"/>
        <v>6.41945948481253E-2</v>
      </c>
      <c r="N112" s="36"/>
    </row>
    <row r="113" spans="2:14" ht="16.5" thickTop="1" thickBot="1" x14ac:dyDescent="0.3">
      <c r="B113" s="70"/>
      <c r="C113" s="12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2"/>
    </row>
    <row r="114" spans="2:14" ht="16.5" thickTop="1" thickBot="1" x14ac:dyDescent="0.3">
      <c r="B114" s="58" t="s">
        <v>135</v>
      </c>
      <c r="C114" s="1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5"/>
    </row>
    <row r="115" spans="2:14" ht="15.75" thickTop="1" x14ac:dyDescent="0.25">
      <c r="B115" s="69" t="s">
        <v>107</v>
      </c>
      <c r="C115" s="65"/>
      <c r="D115" s="64">
        <v>69512986.469999999</v>
      </c>
      <c r="E115" s="66">
        <v>65863078.020000003</v>
      </c>
      <c r="F115" s="67">
        <v>36509203.130000003</v>
      </c>
      <c r="G115" s="66">
        <v>227986863.63999999</v>
      </c>
      <c r="H115" s="66">
        <v>82386614.790000007</v>
      </c>
      <c r="I115" s="66">
        <v>76319753.069999993</v>
      </c>
      <c r="J115" s="66">
        <v>57160704.43</v>
      </c>
      <c r="K115" s="66">
        <v>71067983.969999999</v>
      </c>
      <c r="L115" s="66">
        <v>29575382.059999999</v>
      </c>
      <c r="M115" s="66">
        <v>33321362.59</v>
      </c>
      <c r="N115" s="68">
        <f>SUM(D115:M115)</f>
        <v>749703932.16999996</v>
      </c>
    </row>
    <row r="116" spans="2:14" x14ac:dyDescent="0.25">
      <c r="B116" s="24" t="s">
        <v>112</v>
      </c>
      <c r="C116" s="6"/>
      <c r="D116" s="83">
        <v>19112607.48</v>
      </c>
      <c r="E116" s="83">
        <v>58748116.299999997</v>
      </c>
      <c r="F116" s="83">
        <v>11000</v>
      </c>
      <c r="G116" s="83">
        <v>227986863.63999999</v>
      </c>
      <c r="H116" s="83">
        <v>7419789.29</v>
      </c>
      <c r="I116" s="83">
        <v>0</v>
      </c>
      <c r="J116" s="83">
        <v>14186731.5</v>
      </c>
      <c r="K116" s="83">
        <v>49036988.659999996</v>
      </c>
      <c r="L116" s="83">
        <v>6147993.0300000003</v>
      </c>
      <c r="M116" s="83">
        <v>31148636.57</v>
      </c>
      <c r="N116" s="23">
        <f>SUM(D116:M116)</f>
        <v>413798726.46999997</v>
      </c>
    </row>
    <row r="117" spans="2:14" x14ac:dyDescent="0.25">
      <c r="B117" s="24" t="s">
        <v>113</v>
      </c>
      <c r="C117" s="6"/>
      <c r="D117" s="83">
        <v>50400378.990000002</v>
      </c>
      <c r="E117" s="83">
        <v>7114961.7199999997</v>
      </c>
      <c r="F117" s="83">
        <v>36498203.130000003</v>
      </c>
      <c r="G117" s="25">
        <v>0</v>
      </c>
      <c r="H117" s="83">
        <v>74966825.5</v>
      </c>
      <c r="I117" s="83">
        <v>76319753.069999993</v>
      </c>
      <c r="J117" s="83">
        <v>42973972.93</v>
      </c>
      <c r="K117" s="83">
        <v>22030995.309999999</v>
      </c>
      <c r="L117" s="83">
        <v>23427389.030000001</v>
      </c>
      <c r="M117" s="83">
        <v>2172726.02</v>
      </c>
      <c r="N117" s="23">
        <f>SUM(D117:M117)</f>
        <v>335905205.69999993</v>
      </c>
    </row>
    <row r="118" spans="2:14" ht="15.75" thickBot="1" x14ac:dyDescent="0.3">
      <c r="B118" s="15" t="s">
        <v>114</v>
      </c>
      <c r="C118" s="16"/>
      <c r="D118" s="27">
        <f>D117/D115</f>
        <v>0.72504982952719921</v>
      </c>
      <c r="E118" s="27">
        <f t="shared" ref="E118:F118" si="37">E117/E115</f>
        <v>0.10802655955191569</v>
      </c>
      <c r="F118" s="27">
        <f t="shared" si="37"/>
        <v>0.99969870610539402</v>
      </c>
      <c r="G118" s="27">
        <f>G117/G115</f>
        <v>0</v>
      </c>
      <c r="H118" s="27">
        <f t="shared" ref="H118:J118" si="38">H117/H115</f>
        <v>0.90993938385607009</v>
      </c>
      <c r="I118" s="27">
        <f t="shared" si="38"/>
        <v>1</v>
      </c>
      <c r="J118" s="27">
        <f t="shared" si="38"/>
        <v>0.75180971540731589</v>
      </c>
      <c r="K118" s="27">
        <f>K117/K115</f>
        <v>0.30999887824734079</v>
      </c>
      <c r="L118" s="27">
        <f t="shared" ref="L118:M118" si="39">L117/L115</f>
        <v>0.79212464550660833</v>
      </c>
      <c r="M118" s="27">
        <f t="shared" si="39"/>
        <v>6.5205197240404925E-2</v>
      </c>
      <c r="N118" s="36"/>
    </row>
    <row r="119" spans="2:14" ht="15.75" thickTop="1" x14ac:dyDescent="0.25">
      <c r="B119" s="70"/>
      <c r="C119" s="12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2"/>
    </row>
    <row r="120" spans="2:14" x14ac:dyDescent="0.25">
      <c r="B120" s="118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</row>
    <row r="121" spans="2:14" ht="15.75" thickBot="1" x14ac:dyDescent="0.3">
      <c r="B121" s="118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</row>
    <row r="122" spans="2:14" ht="15.75" thickBot="1" x14ac:dyDescent="0.3">
      <c r="B122" s="12"/>
      <c r="C122" s="12"/>
      <c r="D122" s="7" t="s">
        <v>67</v>
      </c>
      <c r="E122" s="8" t="s">
        <v>68</v>
      </c>
      <c r="F122" s="8" t="s">
        <v>69</v>
      </c>
      <c r="G122" s="8" t="s">
        <v>70</v>
      </c>
      <c r="H122" s="8" t="s">
        <v>71</v>
      </c>
      <c r="I122" s="8" t="s">
        <v>72</v>
      </c>
      <c r="J122" s="8" t="s">
        <v>73</v>
      </c>
      <c r="K122" s="8" t="s">
        <v>74</v>
      </c>
      <c r="L122" s="8" t="s">
        <v>75</v>
      </c>
      <c r="M122" s="8" t="s">
        <v>76</v>
      </c>
      <c r="N122" s="13" t="s">
        <v>66</v>
      </c>
    </row>
    <row r="123" spans="2:14" ht="16.5" thickTop="1" thickBot="1" x14ac:dyDescent="0.3">
      <c r="B123" s="58" t="s">
        <v>130</v>
      </c>
      <c r="C123" s="1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5"/>
    </row>
    <row r="124" spans="2:14" ht="15.75" thickTop="1" x14ac:dyDescent="0.25">
      <c r="B124" s="69" t="s">
        <v>107</v>
      </c>
      <c r="C124" s="65"/>
      <c r="D124" s="64">
        <v>52914577.109999999</v>
      </c>
      <c r="E124" s="66">
        <v>50064493.950000003</v>
      </c>
      <c r="F124" s="67">
        <v>23714928.640000001</v>
      </c>
      <c r="G124" s="66">
        <v>131889897.04000001</v>
      </c>
      <c r="H124" s="66">
        <v>71700075.930000007</v>
      </c>
      <c r="I124" s="66">
        <v>56018065.990000002</v>
      </c>
      <c r="J124" s="66">
        <v>45429060.600000001</v>
      </c>
      <c r="K124" s="66">
        <v>56859032.25</v>
      </c>
      <c r="L124" s="66">
        <v>22565017.239999998</v>
      </c>
      <c r="M124" s="66">
        <v>40531144.289999999</v>
      </c>
      <c r="N124" s="68">
        <f>SUM(D124:M124)</f>
        <v>551686293.04000008</v>
      </c>
    </row>
    <row r="125" spans="2:14" x14ac:dyDescent="0.25">
      <c r="B125" s="24" t="s">
        <v>112</v>
      </c>
      <c r="C125" s="6"/>
      <c r="D125" s="25">
        <v>16637767.18</v>
      </c>
      <c r="E125" s="25">
        <v>42279651.979999997</v>
      </c>
      <c r="F125" s="25">
        <v>15000</v>
      </c>
      <c r="G125" s="25">
        <v>128228881.43000001</v>
      </c>
      <c r="H125" s="25">
        <v>4820810.62</v>
      </c>
      <c r="I125" s="25">
        <v>0</v>
      </c>
      <c r="J125" s="25">
        <v>6865953.8399999999</v>
      </c>
      <c r="K125" s="25">
        <v>31267117.640000001</v>
      </c>
      <c r="L125" s="25">
        <v>2370587.25</v>
      </c>
      <c r="M125" s="25">
        <v>37440437.170000002</v>
      </c>
      <c r="N125" s="23">
        <f>SUM(D125:M125)</f>
        <v>269926207.11000001</v>
      </c>
    </row>
    <row r="126" spans="2:14" x14ac:dyDescent="0.25">
      <c r="B126" s="24" t="s">
        <v>113</v>
      </c>
      <c r="C126" s="6"/>
      <c r="D126" s="25">
        <v>36276809.93</v>
      </c>
      <c r="E126" s="25">
        <v>7684841.9699999997</v>
      </c>
      <c r="F126" s="25">
        <v>23699928.640000001</v>
      </c>
      <c r="G126" s="25">
        <v>0</v>
      </c>
      <c r="H126" s="25">
        <v>66879265.310000002</v>
      </c>
      <c r="I126" s="25">
        <v>56018065.990000002</v>
      </c>
      <c r="J126" s="25">
        <v>38563106.759999998</v>
      </c>
      <c r="K126" s="25">
        <v>25591914.609999999</v>
      </c>
      <c r="L126" s="25">
        <v>20194429.989999998</v>
      </c>
      <c r="M126" s="25">
        <v>3090707.12</v>
      </c>
      <c r="N126" s="23">
        <f>SUM(D126:M126)</f>
        <v>277999070.31999999</v>
      </c>
    </row>
    <row r="127" spans="2:14" x14ac:dyDescent="0.25">
      <c r="B127" s="70" t="s">
        <v>114</v>
      </c>
      <c r="C127" s="12"/>
      <c r="D127" s="71">
        <f t="shared" ref="D127:F127" si="40">D126/D124</f>
        <v>0.68557308611929302</v>
      </c>
      <c r="E127" s="71">
        <f t="shared" si="40"/>
        <v>0.15349884446400161</v>
      </c>
      <c r="F127" s="71">
        <f t="shared" si="40"/>
        <v>0.999367487027783</v>
      </c>
      <c r="G127" s="71">
        <f>G126/G124</f>
        <v>0</v>
      </c>
      <c r="H127" s="71">
        <f t="shared" ref="H127:J127" si="41">H126/H124</f>
        <v>0.93276421876168569</v>
      </c>
      <c r="I127" s="71">
        <f t="shared" si="41"/>
        <v>1</v>
      </c>
      <c r="J127" s="71">
        <f t="shared" si="41"/>
        <v>0.84886427873879466</v>
      </c>
      <c r="K127" s="71">
        <f>K126/K124</f>
        <v>0.45009409406541562</v>
      </c>
      <c r="L127" s="71">
        <f t="shared" ref="L127:M127" si="42">L126/L124</f>
        <v>0.89494414186408133</v>
      </c>
      <c r="M127" s="71">
        <f t="shared" si="42"/>
        <v>7.6255116260375386E-2</v>
      </c>
      <c r="N127" s="72"/>
    </row>
    <row r="128" spans="2:14" x14ac:dyDescent="0.25">
      <c r="B128" s="17"/>
      <c r="C128" s="17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146"/>
    </row>
    <row r="129" spans="2:2079" ht="15.75" thickBot="1" x14ac:dyDescent="0.3">
      <c r="B129" s="17"/>
      <c r="C129" s="17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146"/>
    </row>
    <row r="130" spans="2:2079" ht="15.75" thickBot="1" x14ac:dyDescent="0.3">
      <c r="B130" s="12"/>
      <c r="C130" s="12"/>
      <c r="D130" s="7" t="s">
        <v>67</v>
      </c>
      <c r="E130" s="8" t="s">
        <v>68</v>
      </c>
      <c r="F130" s="8" t="s">
        <v>69</v>
      </c>
      <c r="G130" s="8" t="s">
        <v>70</v>
      </c>
      <c r="H130" s="8" t="s">
        <v>71</v>
      </c>
      <c r="I130" s="8" t="s">
        <v>72</v>
      </c>
      <c r="J130" s="8" t="s">
        <v>73</v>
      </c>
      <c r="K130" s="8" t="s">
        <v>74</v>
      </c>
      <c r="L130" s="8" t="s">
        <v>75</v>
      </c>
      <c r="M130" s="8" t="s">
        <v>76</v>
      </c>
      <c r="N130" s="13" t="s">
        <v>66</v>
      </c>
    </row>
    <row r="131" spans="2:2079" ht="15.75" thickTop="1" x14ac:dyDescent="0.25">
      <c r="B131" s="58" t="s">
        <v>117</v>
      </c>
      <c r="C131" s="1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5"/>
    </row>
    <row r="132" spans="2:2079" x14ac:dyDescent="0.25">
      <c r="B132" s="24" t="s">
        <v>107</v>
      </c>
      <c r="C132" s="6"/>
      <c r="D132" s="25">
        <v>82654527.400000006</v>
      </c>
      <c r="E132" s="25">
        <v>71840891.700000003</v>
      </c>
      <c r="F132" s="26">
        <v>86020155.019999996</v>
      </c>
      <c r="G132" s="25">
        <v>272857427.06999999</v>
      </c>
      <c r="H132" s="25">
        <v>63826819.549999997</v>
      </c>
      <c r="I132" s="25">
        <v>84993100.109999999</v>
      </c>
      <c r="J132" s="25">
        <v>84050642.950000003</v>
      </c>
      <c r="K132" s="25">
        <v>50613622.869999997</v>
      </c>
      <c r="L132" s="25">
        <v>24115424.84</v>
      </c>
      <c r="M132" s="25">
        <v>33017168.210000001</v>
      </c>
      <c r="N132" s="23">
        <f>SUM(D132:M132)</f>
        <v>853989779.72000015</v>
      </c>
    </row>
    <row r="133" spans="2:2079" x14ac:dyDescent="0.25">
      <c r="B133" s="24" t="s">
        <v>112</v>
      </c>
      <c r="C133" s="6"/>
      <c r="D133" s="25">
        <v>15994065.33</v>
      </c>
      <c r="E133" s="25">
        <v>68038008.030000001</v>
      </c>
      <c r="F133" s="25">
        <v>1761090.31</v>
      </c>
      <c r="G133" s="25">
        <v>268090178.94999999</v>
      </c>
      <c r="H133" s="25">
        <v>63826819.549999997</v>
      </c>
      <c r="I133" s="25">
        <v>1842773.74</v>
      </c>
      <c r="J133" s="25">
        <v>60391340.700000003</v>
      </c>
      <c r="K133" s="25">
        <v>30585683.77</v>
      </c>
      <c r="L133" s="25">
        <v>2456408.0699999998</v>
      </c>
      <c r="M133" s="25">
        <v>769654.44</v>
      </c>
      <c r="N133" s="23">
        <f>SUM(D133:M133)</f>
        <v>513756022.88999999</v>
      </c>
    </row>
    <row r="134" spans="2:2079" x14ac:dyDescent="0.25">
      <c r="B134" s="24" t="s">
        <v>113</v>
      </c>
      <c r="C134" s="6"/>
      <c r="D134" s="25">
        <v>66660462.07</v>
      </c>
      <c r="E134" s="25">
        <v>3802883.67</v>
      </c>
      <c r="F134" s="25">
        <v>84259064.709999993</v>
      </c>
      <c r="G134" s="25">
        <v>4767248.12</v>
      </c>
      <c r="H134" s="25">
        <v>0</v>
      </c>
      <c r="I134" s="25">
        <v>83150326.370000005</v>
      </c>
      <c r="J134" s="25">
        <v>23659302.25</v>
      </c>
      <c r="K134" s="25">
        <v>20027939.100000001</v>
      </c>
      <c r="L134" s="25">
        <v>21659016.77</v>
      </c>
      <c r="M134" s="25">
        <v>32247513.77</v>
      </c>
      <c r="N134" s="23">
        <f>SUM(D134:M134)</f>
        <v>340233756.82999998</v>
      </c>
    </row>
    <row r="135" spans="2:2079" ht="15.75" thickBot="1" x14ac:dyDescent="0.3">
      <c r="B135" s="15" t="s">
        <v>114</v>
      </c>
      <c r="C135" s="16"/>
      <c r="D135" s="27">
        <f t="shared" ref="D135:F135" si="43">D134/D132</f>
        <v>0.80649498783535478</v>
      </c>
      <c r="E135" s="27">
        <f t="shared" si="43"/>
        <v>5.2934806069507623E-2</v>
      </c>
      <c r="F135" s="27">
        <f t="shared" si="43"/>
        <v>0.97952700376335589</v>
      </c>
      <c r="G135" s="27">
        <f>G134/G132</f>
        <v>1.7471571769886219E-2</v>
      </c>
      <c r="H135" s="27">
        <f t="shared" ref="H135:J135" si="44">H134/H132</f>
        <v>0</v>
      </c>
      <c r="I135" s="27">
        <f t="shared" si="44"/>
        <v>0.97831854894556103</v>
      </c>
      <c r="J135" s="27">
        <f t="shared" si="44"/>
        <v>0.28148865278846746</v>
      </c>
      <c r="K135" s="27">
        <f>K134/K132</f>
        <v>0.39570253944163081</v>
      </c>
      <c r="L135" s="27">
        <f t="shared" ref="L135:M135" si="45">L134/L132</f>
        <v>0.89813954818139541</v>
      </c>
      <c r="M135" s="27">
        <f t="shared" si="45"/>
        <v>0.9766892655631535</v>
      </c>
      <c r="N135" s="36"/>
    </row>
    <row r="136" spans="2:2079" ht="16.5" thickTop="1" thickBot="1" x14ac:dyDescent="0.3">
      <c r="B136" s="12"/>
      <c r="C136" s="12"/>
      <c r="D136" s="7" t="s">
        <v>67</v>
      </c>
      <c r="E136" s="8" t="s">
        <v>68</v>
      </c>
      <c r="F136" s="8" t="s">
        <v>69</v>
      </c>
      <c r="G136" s="8" t="s">
        <v>70</v>
      </c>
      <c r="H136" s="8" t="s">
        <v>71</v>
      </c>
      <c r="I136" s="8" t="s">
        <v>72</v>
      </c>
      <c r="J136" s="8" t="s">
        <v>73</v>
      </c>
      <c r="K136" s="8" t="s">
        <v>74</v>
      </c>
      <c r="L136" s="8" t="s">
        <v>75</v>
      </c>
      <c r="M136" s="8" t="s">
        <v>76</v>
      </c>
      <c r="N136" s="13" t="s">
        <v>66</v>
      </c>
    </row>
    <row r="137" spans="2:2079" s="54" customFormat="1" ht="15.75" thickTop="1" x14ac:dyDescent="0.25">
      <c r="B137" s="33" t="s">
        <v>111</v>
      </c>
      <c r="C137" s="1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5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</row>
    <row r="138" spans="2:2079" x14ac:dyDescent="0.25">
      <c r="B138" s="24" t="s">
        <v>107</v>
      </c>
      <c r="C138" s="6"/>
      <c r="D138" s="25">
        <v>63239003.939999998</v>
      </c>
      <c r="E138" s="25">
        <v>55542071.920000002</v>
      </c>
      <c r="F138" s="26">
        <v>37587357.079999998</v>
      </c>
      <c r="G138" s="25">
        <v>296680204.97000003</v>
      </c>
      <c r="H138" s="25">
        <v>77907066.019999996</v>
      </c>
      <c r="I138" s="25">
        <v>49135006.460000001</v>
      </c>
      <c r="J138" s="25">
        <v>49417042.82</v>
      </c>
      <c r="K138" s="25">
        <v>53100620.810000002</v>
      </c>
      <c r="L138" s="25">
        <v>21924466.539999999</v>
      </c>
      <c r="M138" s="25">
        <v>30340220.039999999</v>
      </c>
      <c r="N138" s="23">
        <f>SUM(D138:M138)</f>
        <v>734873060.5999999</v>
      </c>
    </row>
    <row r="139" spans="2:2079" s="77" customFormat="1" x14ac:dyDescent="0.25">
      <c r="B139" s="24" t="s">
        <v>112</v>
      </c>
      <c r="C139" s="6"/>
      <c r="D139" s="25">
        <v>44277001.710000001</v>
      </c>
      <c r="E139" s="25">
        <v>50929926.350000001</v>
      </c>
      <c r="F139" s="25">
        <v>26240020.800000001</v>
      </c>
      <c r="G139" s="25">
        <v>296498166.97000003</v>
      </c>
      <c r="H139" s="25">
        <v>77907066.019999996</v>
      </c>
      <c r="I139" s="25">
        <v>23860020.190000001</v>
      </c>
      <c r="J139" s="25">
        <v>43657304.420000002</v>
      </c>
      <c r="K139" s="25">
        <v>33103809</v>
      </c>
      <c r="L139" s="25">
        <v>15660584.09</v>
      </c>
      <c r="M139" s="25">
        <v>30338620.039999999</v>
      </c>
      <c r="N139" s="23">
        <f t="shared" ref="N139:N140" si="46">SUM(D139:M139)</f>
        <v>642472519.59000003</v>
      </c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  <c r="AX139" s="91"/>
      <c r="AY139" s="91"/>
      <c r="AZ139" s="91"/>
      <c r="BA139" s="91"/>
      <c r="BB139" s="91"/>
      <c r="BC139" s="91"/>
      <c r="BD139" s="91"/>
      <c r="BE139" s="91"/>
      <c r="BF139" s="91"/>
      <c r="BG139" s="91"/>
      <c r="BH139" s="91"/>
      <c r="BI139" s="91"/>
      <c r="BJ139" s="91"/>
      <c r="BK139" s="91"/>
      <c r="BL139" s="91"/>
      <c r="BM139" s="91"/>
      <c r="BN139" s="91"/>
      <c r="BO139" s="91"/>
      <c r="BP139" s="91"/>
      <c r="BQ139" s="91"/>
      <c r="BR139" s="91"/>
      <c r="BS139" s="91"/>
      <c r="BT139" s="91"/>
      <c r="BU139" s="91"/>
      <c r="BV139" s="91"/>
      <c r="BW139" s="91"/>
      <c r="BX139" s="91"/>
      <c r="BY139" s="91"/>
      <c r="BZ139" s="91"/>
      <c r="CA139" s="91"/>
      <c r="CB139" s="91"/>
      <c r="CC139" s="91"/>
      <c r="CD139" s="91"/>
      <c r="CE139" s="91"/>
      <c r="CF139" s="91"/>
      <c r="CG139" s="91"/>
      <c r="CH139" s="91"/>
      <c r="CI139" s="91"/>
      <c r="CJ139" s="91"/>
      <c r="CK139" s="91"/>
      <c r="CL139" s="91"/>
      <c r="CM139" s="91"/>
      <c r="CN139" s="91"/>
      <c r="CO139" s="91"/>
      <c r="CP139" s="91"/>
      <c r="CQ139" s="91"/>
      <c r="CR139" s="91"/>
      <c r="CS139" s="91"/>
      <c r="CT139" s="91"/>
      <c r="CU139" s="91"/>
      <c r="CV139" s="91"/>
      <c r="CW139" s="91"/>
      <c r="CX139" s="91"/>
      <c r="CY139" s="91"/>
      <c r="CZ139" s="91"/>
      <c r="DA139" s="91"/>
      <c r="DB139" s="91"/>
      <c r="DC139" s="91"/>
      <c r="DD139" s="91"/>
      <c r="DE139" s="91"/>
      <c r="DF139" s="91"/>
      <c r="DG139" s="91"/>
      <c r="DH139" s="91"/>
      <c r="DI139" s="91"/>
      <c r="DJ139" s="91"/>
      <c r="DK139" s="91"/>
      <c r="DL139" s="91"/>
      <c r="DM139" s="91"/>
      <c r="DN139" s="91"/>
      <c r="DO139" s="91"/>
      <c r="DP139" s="91"/>
      <c r="DQ139" s="91"/>
      <c r="DR139" s="91"/>
      <c r="DS139" s="91"/>
      <c r="DT139" s="91"/>
      <c r="DU139" s="91"/>
      <c r="DV139" s="91"/>
      <c r="DW139" s="91"/>
      <c r="DX139" s="91"/>
      <c r="DY139" s="91"/>
      <c r="DZ139" s="91"/>
      <c r="EA139" s="91"/>
      <c r="EB139" s="91"/>
      <c r="EC139" s="91"/>
      <c r="ED139" s="91"/>
      <c r="EE139" s="91"/>
      <c r="EF139" s="91"/>
      <c r="EG139" s="91"/>
      <c r="EH139" s="91"/>
      <c r="EI139" s="91"/>
      <c r="EJ139" s="91"/>
      <c r="EK139" s="91"/>
      <c r="EL139" s="91"/>
      <c r="EM139" s="91"/>
      <c r="EN139" s="91"/>
      <c r="EO139" s="91"/>
      <c r="EP139" s="91"/>
      <c r="EQ139" s="91"/>
      <c r="ER139" s="91"/>
      <c r="ES139" s="91"/>
      <c r="ET139" s="91"/>
      <c r="EU139" s="91"/>
      <c r="EV139" s="91"/>
      <c r="EW139" s="91"/>
      <c r="EX139" s="91"/>
      <c r="EY139" s="91"/>
      <c r="EZ139" s="91"/>
      <c r="FA139" s="91"/>
      <c r="FB139" s="91"/>
      <c r="FC139" s="91"/>
      <c r="FD139" s="91"/>
      <c r="FE139" s="91"/>
      <c r="FF139" s="91"/>
      <c r="FG139" s="91"/>
      <c r="FH139" s="91"/>
      <c r="FI139" s="91"/>
      <c r="FJ139" s="91"/>
      <c r="FK139" s="91"/>
      <c r="FL139" s="91"/>
      <c r="FM139" s="91"/>
      <c r="FN139" s="91"/>
      <c r="FO139" s="91"/>
      <c r="FP139" s="91"/>
      <c r="FQ139" s="91"/>
      <c r="FR139" s="91"/>
      <c r="FS139" s="91"/>
      <c r="FT139" s="91"/>
      <c r="FU139" s="91"/>
      <c r="FV139" s="91"/>
      <c r="FW139" s="91"/>
      <c r="FX139" s="91"/>
      <c r="FY139" s="91"/>
      <c r="FZ139" s="91"/>
      <c r="GA139" s="91"/>
      <c r="GB139" s="91"/>
      <c r="GC139" s="91"/>
      <c r="GD139" s="91"/>
      <c r="GE139" s="91"/>
      <c r="GF139" s="91"/>
      <c r="GG139" s="91"/>
      <c r="GH139" s="91"/>
      <c r="GI139" s="91"/>
      <c r="GJ139" s="91"/>
      <c r="GK139" s="91"/>
      <c r="GL139" s="91"/>
      <c r="GM139" s="91"/>
      <c r="GN139" s="91"/>
      <c r="GO139" s="91"/>
      <c r="GP139" s="91"/>
      <c r="GQ139" s="91"/>
      <c r="GR139" s="91"/>
      <c r="GS139" s="91"/>
      <c r="GT139" s="91"/>
      <c r="GU139" s="91"/>
      <c r="GV139" s="91"/>
      <c r="GW139" s="91"/>
      <c r="GX139" s="91"/>
      <c r="GY139" s="91"/>
      <c r="GZ139" s="91"/>
      <c r="HA139" s="91"/>
      <c r="HB139" s="91"/>
      <c r="HC139" s="91"/>
      <c r="HD139" s="91"/>
      <c r="HE139" s="91"/>
      <c r="HF139" s="91"/>
      <c r="HG139" s="91"/>
      <c r="HH139" s="91"/>
      <c r="HI139" s="91"/>
      <c r="HJ139" s="91"/>
      <c r="HK139" s="91"/>
      <c r="HL139" s="91"/>
      <c r="HM139" s="91"/>
      <c r="HN139" s="91"/>
      <c r="HO139" s="91"/>
      <c r="HP139" s="91"/>
      <c r="HQ139" s="91"/>
      <c r="HR139" s="91"/>
      <c r="HS139" s="91"/>
      <c r="HT139" s="91"/>
      <c r="HU139" s="91"/>
      <c r="HV139" s="91"/>
      <c r="HW139" s="91"/>
      <c r="HX139" s="91"/>
      <c r="HY139" s="91"/>
      <c r="HZ139" s="91"/>
      <c r="IA139" s="91"/>
      <c r="IB139" s="91"/>
      <c r="IC139" s="91"/>
      <c r="ID139" s="91"/>
      <c r="IE139" s="91"/>
      <c r="IF139" s="91"/>
      <c r="IG139" s="91"/>
      <c r="IH139" s="91"/>
      <c r="II139" s="91"/>
      <c r="IJ139" s="91"/>
      <c r="IK139" s="91"/>
      <c r="IL139" s="91"/>
      <c r="IM139" s="91"/>
      <c r="IN139" s="91"/>
      <c r="IO139" s="91"/>
      <c r="IP139" s="91"/>
      <c r="IQ139" s="91"/>
      <c r="IR139" s="91"/>
      <c r="IS139" s="91"/>
      <c r="IT139" s="91"/>
      <c r="IU139" s="91"/>
      <c r="IV139" s="91"/>
      <c r="IW139" s="91"/>
      <c r="IX139" s="91"/>
      <c r="IY139" s="91"/>
      <c r="IZ139" s="91"/>
      <c r="JA139" s="91"/>
      <c r="JB139" s="91"/>
      <c r="JC139" s="91"/>
      <c r="JD139" s="91"/>
      <c r="JE139" s="91"/>
      <c r="JF139" s="91"/>
      <c r="JG139" s="91"/>
      <c r="JH139" s="91"/>
      <c r="JI139" s="91"/>
      <c r="JJ139" s="91"/>
      <c r="JK139" s="91"/>
      <c r="JL139" s="91"/>
      <c r="JM139" s="91"/>
      <c r="JN139" s="91"/>
      <c r="JO139" s="91"/>
      <c r="JP139" s="91"/>
      <c r="JQ139" s="91"/>
      <c r="JR139" s="91"/>
      <c r="JS139" s="91"/>
      <c r="JT139" s="91"/>
      <c r="JU139" s="91"/>
      <c r="JV139" s="91"/>
      <c r="JW139" s="91"/>
      <c r="JX139" s="91"/>
      <c r="JY139" s="91"/>
      <c r="JZ139" s="91"/>
      <c r="KA139" s="91"/>
      <c r="KB139" s="91"/>
      <c r="KC139" s="91"/>
      <c r="KD139" s="91"/>
      <c r="KE139" s="91"/>
      <c r="KF139" s="91"/>
      <c r="KG139" s="91"/>
      <c r="KH139" s="91"/>
      <c r="KI139" s="91"/>
      <c r="KJ139" s="91"/>
      <c r="KK139" s="91"/>
      <c r="KL139" s="91"/>
      <c r="KM139" s="91"/>
      <c r="KN139" s="91"/>
      <c r="KO139" s="91"/>
      <c r="KP139" s="91"/>
      <c r="KQ139" s="91"/>
      <c r="KR139" s="91"/>
      <c r="KS139" s="91"/>
      <c r="KT139" s="91"/>
      <c r="KU139" s="91"/>
      <c r="KV139" s="91"/>
      <c r="KW139" s="91"/>
      <c r="KX139" s="91"/>
      <c r="KY139" s="91"/>
      <c r="KZ139" s="91"/>
      <c r="LA139" s="91"/>
      <c r="LB139" s="91"/>
      <c r="LC139" s="91"/>
      <c r="LD139" s="91"/>
      <c r="LE139" s="91"/>
      <c r="LF139" s="91"/>
      <c r="LG139" s="91"/>
      <c r="LH139" s="91"/>
      <c r="LI139" s="91"/>
      <c r="LJ139" s="91"/>
      <c r="LK139" s="91"/>
      <c r="LL139" s="91"/>
      <c r="LM139" s="91"/>
      <c r="LN139" s="91"/>
      <c r="LO139" s="91"/>
      <c r="LP139" s="91"/>
      <c r="LQ139" s="91"/>
      <c r="LR139" s="91"/>
      <c r="LS139" s="91"/>
      <c r="LT139" s="91"/>
      <c r="LU139" s="91"/>
      <c r="LV139" s="91"/>
      <c r="LW139" s="91"/>
      <c r="LX139" s="91"/>
      <c r="LY139" s="91"/>
      <c r="LZ139" s="91"/>
      <c r="MA139" s="91"/>
      <c r="MB139" s="91"/>
      <c r="MC139" s="91"/>
      <c r="MD139" s="91"/>
      <c r="ME139" s="91"/>
      <c r="MF139" s="91"/>
      <c r="MG139" s="91"/>
      <c r="MH139" s="91"/>
      <c r="MI139" s="91"/>
      <c r="MJ139" s="91"/>
      <c r="MK139" s="91"/>
      <c r="ML139" s="91"/>
      <c r="MM139" s="91"/>
      <c r="MN139" s="91"/>
      <c r="MO139" s="91"/>
      <c r="MP139" s="91"/>
      <c r="MQ139" s="91"/>
      <c r="MR139" s="91"/>
      <c r="MS139" s="91"/>
      <c r="MT139" s="91"/>
      <c r="MU139" s="91"/>
      <c r="MV139" s="91"/>
      <c r="MW139" s="91"/>
      <c r="MX139" s="91"/>
      <c r="MY139" s="91"/>
      <c r="MZ139" s="91"/>
      <c r="NA139" s="91"/>
      <c r="NB139" s="91"/>
      <c r="NC139" s="91"/>
      <c r="ND139" s="91"/>
      <c r="NE139" s="91"/>
      <c r="NF139" s="91"/>
      <c r="NG139" s="91"/>
      <c r="NH139" s="91"/>
      <c r="NI139" s="91"/>
      <c r="NJ139" s="91"/>
      <c r="NK139" s="91"/>
      <c r="NL139" s="91"/>
      <c r="NM139" s="91"/>
      <c r="NN139" s="91"/>
      <c r="NO139" s="91"/>
      <c r="NP139" s="91"/>
      <c r="NQ139" s="91"/>
      <c r="NR139" s="91"/>
      <c r="NS139" s="91"/>
      <c r="NT139" s="91"/>
      <c r="NU139" s="91"/>
      <c r="NV139" s="91"/>
      <c r="NW139" s="91"/>
      <c r="NX139" s="91"/>
      <c r="NY139" s="91"/>
      <c r="NZ139" s="91"/>
      <c r="OA139" s="91"/>
      <c r="OB139" s="91"/>
      <c r="OC139" s="91"/>
      <c r="OD139" s="91"/>
      <c r="OE139" s="91"/>
      <c r="OF139" s="91"/>
      <c r="OG139" s="91"/>
      <c r="OH139" s="91"/>
      <c r="OI139" s="91"/>
      <c r="OJ139" s="91"/>
      <c r="OK139" s="91"/>
      <c r="OL139" s="91"/>
      <c r="OM139" s="91"/>
      <c r="ON139" s="91"/>
      <c r="OO139" s="91"/>
      <c r="OP139" s="91"/>
      <c r="OQ139" s="91"/>
      <c r="OR139" s="91"/>
      <c r="OS139" s="91"/>
      <c r="OT139" s="91"/>
      <c r="OU139" s="91"/>
      <c r="OV139" s="91"/>
      <c r="OW139" s="91"/>
      <c r="OX139" s="91"/>
      <c r="OY139" s="91"/>
      <c r="OZ139" s="91"/>
      <c r="PA139" s="91"/>
      <c r="PB139" s="91"/>
      <c r="PC139" s="91"/>
      <c r="PD139" s="91"/>
      <c r="PE139" s="91"/>
      <c r="PF139" s="91"/>
      <c r="PG139" s="91"/>
      <c r="PH139" s="91"/>
      <c r="PI139" s="91"/>
      <c r="PJ139" s="91"/>
      <c r="PK139" s="91"/>
      <c r="PL139" s="91"/>
      <c r="PM139" s="91"/>
      <c r="PN139" s="91"/>
      <c r="PO139" s="91"/>
      <c r="PP139" s="91"/>
      <c r="PQ139" s="91"/>
      <c r="PR139" s="91"/>
      <c r="PS139" s="91"/>
      <c r="PT139" s="91"/>
      <c r="PU139" s="91"/>
      <c r="PV139" s="91"/>
      <c r="PW139" s="91"/>
      <c r="PX139" s="91"/>
      <c r="PY139" s="91"/>
      <c r="PZ139" s="91"/>
      <c r="QA139" s="91"/>
      <c r="QB139" s="91"/>
      <c r="QC139" s="91"/>
      <c r="QD139" s="91"/>
      <c r="QE139" s="91"/>
      <c r="QF139" s="91"/>
      <c r="QG139" s="91"/>
      <c r="QH139" s="91"/>
      <c r="QI139" s="91"/>
      <c r="QJ139" s="91"/>
      <c r="QK139" s="91"/>
      <c r="QL139" s="91"/>
      <c r="QM139" s="91"/>
      <c r="QN139" s="91"/>
      <c r="QO139" s="91"/>
      <c r="QP139" s="91"/>
      <c r="QQ139" s="91"/>
      <c r="QR139" s="91"/>
      <c r="QS139" s="91"/>
      <c r="QT139" s="91"/>
      <c r="QU139" s="91"/>
      <c r="QV139" s="91"/>
      <c r="QW139" s="91"/>
      <c r="QX139" s="91"/>
      <c r="QY139" s="91"/>
      <c r="QZ139" s="91"/>
      <c r="RA139" s="91"/>
      <c r="RB139" s="91"/>
      <c r="RC139" s="91"/>
      <c r="RD139" s="91"/>
      <c r="RE139" s="91"/>
      <c r="RF139" s="91"/>
      <c r="RG139" s="91"/>
      <c r="RH139" s="91"/>
      <c r="RI139" s="91"/>
      <c r="RJ139" s="91"/>
      <c r="RK139" s="91"/>
      <c r="RL139" s="91"/>
      <c r="RM139" s="91"/>
      <c r="RN139" s="91"/>
      <c r="RO139" s="91"/>
      <c r="RP139" s="91"/>
      <c r="RQ139" s="91"/>
      <c r="RR139" s="91"/>
      <c r="RS139" s="91"/>
      <c r="RT139" s="91"/>
      <c r="RU139" s="91"/>
      <c r="RV139" s="91"/>
      <c r="RW139" s="91"/>
      <c r="RX139" s="91"/>
      <c r="RY139" s="91"/>
      <c r="RZ139" s="91"/>
      <c r="SA139" s="91"/>
      <c r="SB139" s="91"/>
      <c r="SC139" s="91"/>
      <c r="SD139" s="91"/>
      <c r="SE139" s="91"/>
      <c r="SF139" s="91"/>
      <c r="SG139" s="91"/>
      <c r="SH139" s="91"/>
      <c r="SI139" s="91"/>
      <c r="SJ139" s="91"/>
      <c r="SK139" s="91"/>
      <c r="SL139" s="91"/>
      <c r="SM139" s="91"/>
      <c r="SN139" s="91"/>
      <c r="SO139" s="91"/>
      <c r="SP139" s="91"/>
      <c r="SQ139" s="91"/>
      <c r="SR139" s="91"/>
      <c r="SS139" s="91"/>
      <c r="ST139" s="91"/>
      <c r="SU139" s="91"/>
      <c r="SV139" s="91"/>
      <c r="SW139" s="91"/>
      <c r="SX139" s="91"/>
      <c r="SY139" s="91"/>
      <c r="SZ139" s="91"/>
      <c r="TA139" s="91"/>
      <c r="TB139" s="91"/>
      <c r="TC139" s="91"/>
      <c r="TD139" s="91"/>
      <c r="TE139" s="91"/>
      <c r="TF139" s="91"/>
      <c r="TG139" s="91"/>
      <c r="TH139" s="91"/>
      <c r="TI139" s="91"/>
      <c r="TJ139" s="91"/>
      <c r="TK139" s="91"/>
      <c r="TL139" s="91"/>
      <c r="TM139" s="91"/>
      <c r="TN139" s="91"/>
      <c r="TO139" s="91"/>
      <c r="TP139" s="91"/>
      <c r="TQ139" s="91"/>
      <c r="TR139" s="91"/>
      <c r="TS139" s="91"/>
      <c r="TT139" s="91"/>
      <c r="TU139" s="91"/>
      <c r="TV139" s="91"/>
      <c r="TW139" s="91"/>
      <c r="TX139" s="91"/>
      <c r="TY139" s="91"/>
      <c r="TZ139" s="91"/>
      <c r="UA139" s="91"/>
      <c r="UB139" s="91"/>
      <c r="UC139" s="91"/>
      <c r="UD139" s="91"/>
      <c r="UE139" s="91"/>
      <c r="UF139" s="91"/>
      <c r="UG139" s="91"/>
      <c r="UH139" s="91"/>
      <c r="UI139" s="91"/>
      <c r="UJ139" s="91"/>
      <c r="UK139" s="91"/>
      <c r="UL139" s="91"/>
      <c r="UM139" s="91"/>
      <c r="UN139" s="91"/>
      <c r="UO139" s="91"/>
      <c r="UP139" s="91"/>
      <c r="UQ139" s="91"/>
      <c r="UR139" s="91"/>
      <c r="US139" s="91"/>
      <c r="UT139" s="91"/>
      <c r="UU139" s="91"/>
      <c r="UV139" s="91"/>
      <c r="UW139" s="91"/>
      <c r="UX139" s="91"/>
      <c r="UY139" s="91"/>
      <c r="UZ139" s="91"/>
      <c r="VA139" s="91"/>
      <c r="VB139" s="91"/>
      <c r="VC139" s="91"/>
      <c r="VD139" s="91"/>
      <c r="VE139" s="91"/>
      <c r="VF139" s="91"/>
      <c r="VG139" s="91"/>
      <c r="VH139" s="91"/>
      <c r="VI139" s="91"/>
      <c r="VJ139" s="91"/>
      <c r="VK139" s="91"/>
      <c r="VL139" s="91"/>
      <c r="VM139" s="91"/>
      <c r="VN139" s="91"/>
      <c r="VO139" s="91"/>
      <c r="VP139" s="91"/>
      <c r="VQ139" s="91"/>
      <c r="VR139" s="91"/>
      <c r="VS139" s="91"/>
      <c r="VT139" s="91"/>
      <c r="VU139" s="91"/>
      <c r="VV139" s="91"/>
      <c r="VW139" s="91"/>
      <c r="VX139" s="91"/>
      <c r="VY139" s="91"/>
      <c r="VZ139" s="91"/>
      <c r="WA139" s="91"/>
      <c r="WB139" s="91"/>
      <c r="WC139" s="91"/>
      <c r="WD139" s="91"/>
      <c r="WE139" s="91"/>
      <c r="WF139" s="91"/>
      <c r="WG139" s="91"/>
      <c r="WH139" s="91"/>
      <c r="WI139" s="91"/>
      <c r="WJ139" s="91"/>
      <c r="WK139" s="91"/>
      <c r="WL139" s="91"/>
      <c r="WM139" s="91"/>
      <c r="WN139" s="91"/>
      <c r="WO139" s="91"/>
      <c r="WP139" s="91"/>
      <c r="WQ139" s="91"/>
      <c r="WR139" s="91"/>
      <c r="WS139" s="91"/>
      <c r="WT139" s="91"/>
      <c r="WU139" s="91"/>
      <c r="WV139" s="91"/>
      <c r="WW139" s="91"/>
      <c r="WX139" s="91"/>
      <c r="WY139" s="91"/>
      <c r="WZ139" s="91"/>
      <c r="XA139" s="91"/>
      <c r="XB139" s="91"/>
      <c r="XC139" s="91"/>
      <c r="XD139" s="91"/>
      <c r="XE139" s="91"/>
      <c r="XF139" s="91"/>
      <c r="XG139" s="91"/>
      <c r="XH139" s="91"/>
      <c r="XI139" s="91"/>
      <c r="XJ139" s="91"/>
      <c r="XK139" s="91"/>
      <c r="XL139" s="91"/>
      <c r="XM139" s="91"/>
      <c r="XN139" s="91"/>
      <c r="XO139" s="91"/>
      <c r="XP139" s="91"/>
      <c r="XQ139" s="91"/>
      <c r="XR139" s="91"/>
      <c r="XS139" s="91"/>
      <c r="XT139" s="91"/>
      <c r="XU139" s="91"/>
      <c r="XV139" s="91"/>
      <c r="XW139" s="91"/>
      <c r="XX139" s="91"/>
      <c r="XY139" s="91"/>
      <c r="XZ139" s="91"/>
      <c r="YA139" s="91"/>
      <c r="YB139" s="91"/>
      <c r="YC139" s="91"/>
      <c r="YD139" s="91"/>
      <c r="YE139" s="91"/>
      <c r="YF139" s="91"/>
      <c r="YG139" s="91"/>
      <c r="YH139" s="91"/>
      <c r="YI139" s="91"/>
      <c r="YJ139" s="91"/>
      <c r="YK139" s="91"/>
      <c r="YL139" s="91"/>
      <c r="YM139" s="91"/>
      <c r="YN139" s="91"/>
      <c r="YO139" s="91"/>
      <c r="YP139" s="91"/>
      <c r="YQ139" s="91"/>
      <c r="YR139" s="91"/>
      <c r="YS139" s="91"/>
      <c r="YT139" s="91"/>
      <c r="YU139" s="91"/>
      <c r="YV139" s="91"/>
      <c r="YW139" s="91"/>
      <c r="YX139" s="91"/>
      <c r="YY139" s="91"/>
      <c r="YZ139" s="91"/>
      <c r="ZA139" s="91"/>
      <c r="ZB139" s="91"/>
      <c r="ZC139" s="91"/>
      <c r="ZD139" s="91"/>
      <c r="ZE139" s="91"/>
      <c r="ZF139" s="91"/>
      <c r="ZG139" s="91"/>
      <c r="ZH139" s="91"/>
      <c r="ZI139" s="91"/>
      <c r="ZJ139" s="91"/>
      <c r="ZK139" s="91"/>
      <c r="ZL139" s="91"/>
      <c r="ZM139" s="91"/>
      <c r="ZN139" s="91"/>
      <c r="ZO139" s="91"/>
      <c r="ZP139" s="91"/>
      <c r="ZQ139" s="91"/>
      <c r="ZR139" s="91"/>
      <c r="ZS139" s="91"/>
      <c r="ZT139" s="91"/>
      <c r="ZU139" s="91"/>
      <c r="ZV139" s="91"/>
      <c r="ZW139" s="91"/>
      <c r="ZX139" s="91"/>
      <c r="ZY139" s="91"/>
      <c r="ZZ139" s="91"/>
      <c r="AAA139" s="91"/>
      <c r="AAB139" s="91"/>
      <c r="AAC139" s="91"/>
      <c r="AAD139" s="91"/>
      <c r="AAE139" s="91"/>
      <c r="AAF139" s="91"/>
      <c r="AAG139" s="91"/>
      <c r="AAH139" s="91"/>
      <c r="AAI139" s="91"/>
      <c r="AAJ139" s="91"/>
      <c r="AAK139" s="91"/>
      <c r="AAL139" s="91"/>
      <c r="AAM139" s="91"/>
      <c r="AAN139" s="91"/>
      <c r="AAO139" s="91"/>
      <c r="AAP139" s="91"/>
      <c r="AAQ139" s="91"/>
      <c r="AAR139" s="91"/>
      <c r="AAS139" s="91"/>
      <c r="AAT139" s="91"/>
      <c r="AAU139" s="91"/>
      <c r="AAV139" s="91"/>
      <c r="AAW139" s="91"/>
      <c r="AAX139" s="91"/>
      <c r="AAY139" s="91"/>
      <c r="AAZ139" s="91"/>
      <c r="ABA139" s="91"/>
      <c r="ABB139" s="91"/>
      <c r="ABC139" s="91"/>
      <c r="ABD139" s="91"/>
      <c r="ABE139" s="91"/>
      <c r="ABF139" s="91"/>
      <c r="ABG139" s="91"/>
      <c r="ABH139" s="91"/>
      <c r="ABI139" s="91"/>
      <c r="ABJ139" s="91"/>
      <c r="ABK139" s="91"/>
      <c r="ABL139" s="91"/>
      <c r="ABM139" s="91"/>
      <c r="ABN139" s="91"/>
      <c r="ABO139" s="91"/>
      <c r="ABP139" s="91"/>
      <c r="ABQ139" s="91"/>
      <c r="ABR139" s="91"/>
      <c r="ABS139" s="91"/>
      <c r="ABT139" s="91"/>
      <c r="ABU139" s="91"/>
      <c r="ABV139" s="91"/>
      <c r="ABW139" s="91"/>
      <c r="ABX139" s="91"/>
      <c r="ABY139" s="91"/>
      <c r="ABZ139" s="91"/>
      <c r="ACA139" s="91"/>
      <c r="ACB139" s="91"/>
      <c r="ACC139" s="91"/>
      <c r="ACD139" s="91"/>
      <c r="ACE139" s="91"/>
      <c r="ACF139" s="91"/>
      <c r="ACG139" s="91"/>
      <c r="ACH139" s="91"/>
      <c r="ACI139" s="91"/>
      <c r="ACJ139" s="91"/>
      <c r="ACK139" s="91"/>
      <c r="ACL139" s="91"/>
      <c r="ACM139" s="91"/>
      <c r="ACN139" s="91"/>
      <c r="ACO139" s="91"/>
      <c r="ACP139" s="91"/>
      <c r="ACQ139" s="91"/>
      <c r="ACR139" s="91"/>
      <c r="ACS139" s="91"/>
      <c r="ACT139" s="91"/>
      <c r="ACU139" s="91"/>
      <c r="ACV139" s="91"/>
      <c r="ACW139" s="91"/>
      <c r="ACX139" s="91"/>
      <c r="ACY139" s="91"/>
      <c r="ACZ139" s="91"/>
      <c r="ADA139" s="91"/>
      <c r="ADB139" s="91"/>
      <c r="ADC139" s="91"/>
      <c r="ADD139" s="91"/>
      <c r="ADE139" s="91"/>
      <c r="ADF139" s="91"/>
      <c r="ADG139" s="91"/>
      <c r="ADH139" s="91"/>
      <c r="ADI139" s="91"/>
      <c r="ADJ139" s="91"/>
      <c r="ADK139" s="91"/>
      <c r="ADL139" s="91"/>
      <c r="ADM139" s="91"/>
      <c r="ADN139" s="91"/>
      <c r="ADO139" s="91"/>
      <c r="ADP139" s="91"/>
      <c r="ADQ139" s="91"/>
      <c r="ADR139" s="91"/>
      <c r="ADS139" s="91"/>
      <c r="ADT139" s="91"/>
      <c r="ADU139" s="91"/>
      <c r="ADV139" s="91"/>
      <c r="ADW139" s="91"/>
      <c r="ADX139" s="91"/>
      <c r="ADY139" s="91"/>
      <c r="ADZ139" s="91"/>
      <c r="AEA139" s="91"/>
      <c r="AEB139" s="91"/>
      <c r="AEC139" s="91"/>
      <c r="AED139" s="91"/>
      <c r="AEE139" s="91"/>
      <c r="AEF139" s="91"/>
      <c r="AEG139" s="91"/>
      <c r="AEH139" s="91"/>
      <c r="AEI139" s="91"/>
      <c r="AEJ139" s="91"/>
      <c r="AEK139" s="91"/>
      <c r="AEL139" s="91"/>
      <c r="AEM139" s="91"/>
      <c r="AEN139" s="91"/>
      <c r="AEO139" s="91"/>
      <c r="AEP139" s="91"/>
      <c r="AEQ139" s="91"/>
      <c r="AER139" s="91"/>
      <c r="AES139" s="91"/>
      <c r="AET139" s="91"/>
      <c r="AEU139" s="91"/>
      <c r="AEV139" s="91"/>
      <c r="AEW139" s="91"/>
      <c r="AEX139" s="91"/>
      <c r="AEY139" s="91"/>
      <c r="AEZ139" s="91"/>
      <c r="AFA139" s="91"/>
      <c r="AFB139" s="91"/>
      <c r="AFC139" s="91"/>
      <c r="AFD139" s="91"/>
      <c r="AFE139" s="91"/>
      <c r="AFF139" s="91"/>
      <c r="AFG139" s="91"/>
      <c r="AFH139" s="91"/>
      <c r="AFI139" s="91"/>
      <c r="AFJ139" s="91"/>
      <c r="AFK139" s="91"/>
      <c r="AFL139" s="91"/>
      <c r="AFM139" s="91"/>
      <c r="AFN139" s="91"/>
      <c r="AFO139" s="91"/>
      <c r="AFP139" s="91"/>
      <c r="AFQ139" s="91"/>
      <c r="AFR139" s="91"/>
      <c r="AFS139" s="91"/>
      <c r="AFT139" s="91"/>
      <c r="AFU139" s="91"/>
      <c r="AFV139" s="91"/>
      <c r="AFW139" s="91"/>
      <c r="AFX139" s="91"/>
      <c r="AFY139" s="91"/>
      <c r="AFZ139" s="91"/>
      <c r="AGA139" s="91"/>
      <c r="AGB139" s="91"/>
      <c r="AGC139" s="91"/>
      <c r="AGD139" s="91"/>
      <c r="AGE139" s="91"/>
      <c r="AGF139" s="91"/>
      <c r="AGG139" s="91"/>
      <c r="AGH139" s="91"/>
      <c r="AGI139" s="91"/>
      <c r="AGJ139" s="91"/>
      <c r="AGK139" s="91"/>
      <c r="AGL139" s="91"/>
      <c r="AGM139" s="91"/>
      <c r="AGN139" s="91"/>
      <c r="AGO139" s="91"/>
      <c r="AGP139" s="91"/>
      <c r="AGQ139" s="91"/>
      <c r="AGR139" s="91"/>
      <c r="AGS139" s="91"/>
      <c r="AGT139" s="91"/>
      <c r="AGU139" s="91"/>
      <c r="AGV139" s="91"/>
      <c r="AGW139" s="91"/>
      <c r="AGX139" s="91"/>
      <c r="AGY139" s="91"/>
      <c r="AGZ139" s="91"/>
      <c r="AHA139" s="91"/>
      <c r="AHB139" s="91"/>
      <c r="AHC139" s="91"/>
      <c r="AHD139" s="91"/>
      <c r="AHE139" s="91"/>
      <c r="AHF139" s="91"/>
      <c r="AHG139" s="91"/>
      <c r="AHH139" s="91"/>
      <c r="AHI139" s="91"/>
      <c r="AHJ139" s="91"/>
      <c r="AHK139" s="91"/>
      <c r="AHL139" s="91"/>
      <c r="AHM139" s="91"/>
      <c r="AHN139" s="91"/>
      <c r="AHO139" s="91"/>
      <c r="AHP139" s="91"/>
      <c r="AHQ139" s="91"/>
      <c r="AHR139" s="91"/>
      <c r="AHS139" s="91"/>
      <c r="AHT139" s="91"/>
      <c r="AHU139" s="91"/>
      <c r="AHV139" s="91"/>
      <c r="AHW139" s="91"/>
      <c r="AHX139" s="91"/>
      <c r="AHY139" s="91"/>
      <c r="AHZ139" s="91"/>
      <c r="AIA139" s="91"/>
      <c r="AIB139" s="91"/>
      <c r="AIC139" s="91"/>
      <c r="AID139" s="91"/>
      <c r="AIE139" s="91"/>
      <c r="AIF139" s="91"/>
      <c r="AIG139" s="91"/>
      <c r="AIH139" s="91"/>
      <c r="AII139" s="91"/>
      <c r="AIJ139" s="91"/>
      <c r="AIK139" s="91"/>
      <c r="AIL139" s="91"/>
      <c r="AIM139" s="91"/>
      <c r="AIN139" s="91"/>
      <c r="AIO139" s="91"/>
      <c r="AIP139" s="91"/>
      <c r="AIQ139" s="91"/>
      <c r="AIR139" s="91"/>
      <c r="AIS139" s="91"/>
      <c r="AIT139" s="91"/>
      <c r="AIU139" s="91"/>
      <c r="AIV139" s="91"/>
      <c r="AIW139" s="91"/>
      <c r="AIX139" s="91"/>
      <c r="AIY139" s="91"/>
      <c r="AIZ139" s="91"/>
      <c r="AJA139" s="91"/>
      <c r="AJB139" s="91"/>
      <c r="AJC139" s="91"/>
      <c r="AJD139" s="91"/>
      <c r="AJE139" s="91"/>
      <c r="AJF139" s="91"/>
      <c r="AJG139" s="91"/>
      <c r="AJH139" s="91"/>
      <c r="AJI139" s="91"/>
      <c r="AJJ139" s="91"/>
      <c r="AJK139" s="91"/>
      <c r="AJL139" s="91"/>
      <c r="AJM139" s="91"/>
      <c r="AJN139" s="91"/>
      <c r="AJO139" s="91"/>
      <c r="AJP139" s="91"/>
      <c r="AJQ139" s="91"/>
      <c r="AJR139" s="91"/>
      <c r="AJS139" s="91"/>
      <c r="AJT139" s="91"/>
      <c r="AJU139" s="91"/>
      <c r="AJV139" s="91"/>
      <c r="AJW139" s="91"/>
      <c r="AJX139" s="91"/>
      <c r="AJY139" s="91"/>
      <c r="AJZ139" s="91"/>
      <c r="AKA139" s="91"/>
      <c r="AKB139" s="91"/>
      <c r="AKC139" s="91"/>
      <c r="AKD139" s="91"/>
      <c r="AKE139" s="91"/>
      <c r="AKF139" s="91"/>
      <c r="AKG139" s="91"/>
      <c r="AKH139" s="91"/>
      <c r="AKI139" s="91"/>
      <c r="AKJ139" s="91"/>
      <c r="AKK139" s="91"/>
      <c r="AKL139" s="91"/>
      <c r="AKM139" s="91"/>
      <c r="AKN139" s="91"/>
      <c r="AKO139" s="91"/>
      <c r="AKP139" s="91"/>
      <c r="AKQ139" s="91"/>
      <c r="AKR139" s="91"/>
      <c r="AKS139" s="91"/>
      <c r="AKT139" s="91"/>
      <c r="AKU139" s="91"/>
      <c r="AKV139" s="91"/>
      <c r="AKW139" s="91"/>
      <c r="AKX139" s="91"/>
      <c r="AKY139" s="91"/>
      <c r="AKZ139" s="91"/>
      <c r="ALA139" s="91"/>
      <c r="ALB139" s="91"/>
      <c r="ALC139" s="91"/>
      <c r="ALD139" s="91"/>
      <c r="ALE139" s="91"/>
      <c r="ALF139" s="91"/>
      <c r="ALG139" s="91"/>
      <c r="ALH139" s="91"/>
      <c r="ALI139" s="91"/>
      <c r="ALJ139" s="91"/>
      <c r="ALK139" s="91"/>
      <c r="ALL139" s="91"/>
      <c r="ALM139" s="91"/>
      <c r="ALN139" s="91"/>
      <c r="ALO139" s="91"/>
      <c r="ALP139" s="91"/>
      <c r="ALQ139" s="91"/>
      <c r="ALR139" s="91"/>
      <c r="ALS139" s="91"/>
      <c r="ALT139" s="91"/>
      <c r="ALU139" s="91"/>
      <c r="ALV139" s="91"/>
      <c r="ALW139" s="91"/>
      <c r="ALX139" s="91"/>
      <c r="ALY139" s="91"/>
      <c r="ALZ139" s="91"/>
      <c r="AMA139" s="91"/>
      <c r="AMB139" s="91"/>
      <c r="AMC139" s="91"/>
      <c r="AMD139" s="91"/>
      <c r="AME139" s="91"/>
      <c r="AMF139" s="91"/>
      <c r="AMG139" s="91"/>
      <c r="AMH139" s="91"/>
      <c r="AMI139" s="91"/>
      <c r="AMJ139" s="91"/>
      <c r="AMK139" s="91"/>
      <c r="AML139" s="91"/>
      <c r="AMM139" s="91"/>
      <c r="AMN139" s="91"/>
      <c r="AMO139" s="91"/>
      <c r="AMP139" s="91"/>
      <c r="AMQ139" s="91"/>
      <c r="AMR139" s="91"/>
      <c r="AMS139" s="91"/>
      <c r="AMT139" s="91"/>
      <c r="AMU139" s="91"/>
      <c r="AMV139" s="91"/>
      <c r="AMW139" s="91"/>
      <c r="AMX139" s="91"/>
      <c r="AMY139" s="91"/>
      <c r="AMZ139" s="91"/>
      <c r="ANA139" s="91"/>
      <c r="ANB139" s="91"/>
      <c r="ANC139" s="91"/>
      <c r="AND139" s="91"/>
      <c r="ANE139" s="91"/>
      <c r="ANF139" s="91"/>
      <c r="ANG139" s="91"/>
      <c r="ANH139" s="91"/>
      <c r="ANI139" s="91"/>
      <c r="ANJ139" s="91"/>
      <c r="ANK139" s="91"/>
      <c r="ANL139" s="91"/>
      <c r="ANM139" s="91"/>
      <c r="ANN139" s="91"/>
      <c r="ANO139" s="91"/>
      <c r="ANP139" s="91"/>
      <c r="ANQ139" s="91"/>
      <c r="ANR139" s="91"/>
      <c r="ANS139" s="91"/>
      <c r="ANT139" s="91"/>
      <c r="ANU139" s="91"/>
      <c r="ANV139" s="91"/>
      <c r="ANW139" s="91"/>
      <c r="ANX139" s="91"/>
      <c r="ANY139" s="91"/>
      <c r="ANZ139" s="91"/>
      <c r="AOA139" s="91"/>
      <c r="AOB139" s="91"/>
      <c r="AOC139" s="91"/>
      <c r="AOD139" s="91"/>
      <c r="AOE139" s="91"/>
      <c r="AOF139" s="91"/>
      <c r="AOG139" s="91"/>
      <c r="AOH139" s="91"/>
      <c r="AOI139" s="91"/>
      <c r="AOJ139" s="91"/>
      <c r="AOK139" s="91"/>
      <c r="AOL139" s="91"/>
      <c r="AOM139" s="91"/>
      <c r="AON139" s="91"/>
      <c r="AOO139" s="91"/>
      <c r="AOP139" s="91"/>
      <c r="AOQ139" s="91"/>
      <c r="AOR139" s="91"/>
      <c r="AOS139" s="91"/>
      <c r="AOT139" s="91"/>
      <c r="AOU139" s="91"/>
      <c r="AOV139" s="91"/>
      <c r="AOW139" s="91"/>
      <c r="AOX139" s="91"/>
      <c r="AOY139" s="91"/>
      <c r="AOZ139" s="91"/>
      <c r="APA139" s="91"/>
      <c r="APB139" s="91"/>
      <c r="APC139" s="91"/>
      <c r="APD139" s="91"/>
      <c r="APE139" s="91"/>
      <c r="APF139" s="91"/>
      <c r="APG139" s="91"/>
      <c r="APH139" s="91"/>
      <c r="API139" s="91"/>
      <c r="APJ139" s="91"/>
      <c r="APK139" s="91"/>
      <c r="APL139" s="91"/>
      <c r="APM139" s="91"/>
      <c r="APN139" s="91"/>
      <c r="APO139" s="91"/>
      <c r="APP139" s="91"/>
      <c r="APQ139" s="91"/>
      <c r="APR139" s="91"/>
      <c r="APS139" s="91"/>
      <c r="APT139" s="91"/>
      <c r="APU139" s="91"/>
      <c r="APV139" s="91"/>
      <c r="APW139" s="91"/>
      <c r="APX139" s="91"/>
      <c r="APY139" s="91"/>
      <c r="APZ139" s="91"/>
      <c r="AQA139" s="91"/>
      <c r="AQB139" s="91"/>
      <c r="AQC139" s="91"/>
      <c r="AQD139" s="91"/>
      <c r="AQE139" s="91"/>
      <c r="AQF139" s="91"/>
      <c r="AQG139" s="91"/>
      <c r="AQH139" s="91"/>
      <c r="AQI139" s="91"/>
      <c r="AQJ139" s="91"/>
      <c r="AQK139" s="91"/>
      <c r="AQL139" s="91"/>
      <c r="AQM139" s="91"/>
      <c r="AQN139" s="91"/>
      <c r="AQO139" s="91"/>
      <c r="AQP139" s="91"/>
      <c r="AQQ139" s="91"/>
      <c r="AQR139" s="91"/>
      <c r="AQS139" s="91"/>
      <c r="AQT139" s="91"/>
      <c r="AQU139" s="91"/>
      <c r="AQV139" s="91"/>
      <c r="AQW139" s="91"/>
      <c r="AQX139" s="91"/>
      <c r="AQY139" s="91"/>
      <c r="AQZ139" s="91"/>
      <c r="ARA139" s="91"/>
      <c r="ARB139" s="91"/>
      <c r="ARC139" s="91"/>
      <c r="ARD139" s="91"/>
      <c r="ARE139" s="91"/>
      <c r="ARF139" s="91"/>
      <c r="ARG139" s="91"/>
      <c r="ARH139" s="91"/>
      <c r="ARI139" s="91"/>
      <c r="ARJ139" s="91"/>
      <c r="ARK139" s="91"/>
      <c r="ARL139" s="91"/>
      <c r="ARM139" s="91"/>
      <c r="ARN139" s="91"/>
      <c r="ARO139" s="91"/>
      <c r="ARP139" s="91"/>
      <c r="ARQ139" s="91"/>
      <c r="ARR139" s="91"/>
      <c r="ARS139" s="91"/>
      <c r="ART139" s="91"/>
      <c r="ARU139" s="91"/>
      <c r="ARV139" s="91"/>
      <c r="ARW139" s="91"/>
      <c r="ARX139" s="91"/>
      <c r="ARY139" s="91"/>
      <c r="ARZ139" s="91"/>
      <c r="ASA139" s="91"/>
      <c r="ASB139" s="91"/>
      <c r="ASC139" s="91"/>
      <c r="ASD139" s="91"/>
      <c r="ASE139" s="91"/>
      <c r="ASF139" s="91"/>
      <c r="ASG139" s="91"/>
      <c r="ASH139" s="91"/>
      <c r="ASI139" s="91"/>
      <c r="ASJ139" s="91"/>
      <c r="ASK139" s="91"/>
      <c r="ASL139" s="91"/>
      <c r="ASM139" s="91"/>
      <c r="ASN139" s="91"/>
      <c r="ASO139" s="91"/>
      <c r="ASP139" s="91"/>
      <c r="ASQ139" s="91"/>
      <c r="ASR139" s="91"/>
      <c r="ASS139" s="91"/>
      <c r="AST139" s="91"/>
      <c r="ASU139" s="91"/>
      <c r="ASV139" s="91"/>
      <c r="ASW139" s="91"/>
      <c r="ASX139" s="91"/>
      <c r="ASY139" s="91"/>
      <c r="ASZ139" s="91"/>
      <c r="ATA139" s="91"/>
      <c r="ATB139" s="91"/>
      <c r="ATC139" s="91"/>
      <c r="ATD139" s="91"/>
      <c r="ATE139" s="91"/>
      <c r="ATF139" s="91"/>
      <c r="ATG139" s="91"/>
      <c r="ATH139" s="91"/>
      <c r="ATI139" s="91"/>
      <c r="ATJ139" s="91"/>
      <c r="ATK139" s="91"/>
      <c r="ATL139" s="91"/>
      <c r="ATM139" s="91"/>
      <c r="ATN139" s="91"/>
      <c r="ATO139" s="91"/>
      <c r="ATP139" s="91"/>
      <c r="ATQ139" s="91"/>
      <c r="ATR139" s="91"/>
      <c r="ATS139" s="91"/>
      <c r="ATT139" s="91"/>
      <c r="ATU139" s="91"/>
      <c r="ATV139" s="91"/>
      <c r="ATW139" s="91"/>
      <c r="ATX139" s="91"/>
      <c r="ATY139" s="91"/>
      <c r="ATZ139" s="91"/>
      <c r="AUA139" s="91"/>
      <c r="AUB139" s="91"/>
      <c r="AUC139" s="91"/>
      <c r="AUD139" s="91"/>
      <c r="AUE139" s="91"/>
      <c r="AUF139" s="91"/>
      <c r="AUG139" s="91"/>
      <c r="AUH139" s="91"/>
      <c r="AUI139" s="91"/>
      <c r="AUJ139" s="91"/>
      <c r="AUK139" s="91"/>
      <c r="AUL139" s="91"/>
      <c r="AUM139" s="91"/>
      <c r="AUN139" s="91"/>
      <c r="AUO139" s="91"/>
      <c r="AUP139" s="91"/>
      <c r="AUQ139" s="91"/>
      <c r="AUR139" s="91"/>
      <c r="AUS139" s="91"/>
      <c r="AUT139" s="91"/>
      <c r="AUU139" s="91"/>
      <c r="AUV139" s="91"/>
      <c r="AUW139" s="91"/>
      <c r="AUX139" s="91"/>
      <c r="AUY139" s="91"/>
      <c r="AUZ139" s="91"/>
      <c r="AVA139" s="91"/>
      <c r="AVB139" s="91"/>
      <c r="AVC139" s="91"/>
      <c r="AVD139" s="91"/>
      <c r="AVE139" s="91"/>
      <c r="AVF139" s="91"/>
      <c r="AVG139" s="91"/>
      <c r="AVH139" s="91"/>
      <c r="AVI139" s="91"/>
      <c r="AVJ139" s="91"/>
      <c r="AVK139" s="91"/>
      <c r="AVL139" s="91"/>
      <c r="AVM139" s="91"/>
      <c r="AVN139" s="91"/>
      <c r="AVO139" s="91"/>
      <c r="AVP139" s="91"/>
      <c r="AVQ139" s="91"/>
      <c r="AVR139" s="91"/>
      <c r="AVS139" s="91"/>
      <c r="AVT139" s="91"/>
      <c r="AVU139" s="91"/>
      <c r="AVV139" s="91"/>
      <c r="AVW139" s="91"/>
      <c r="AVX139" s="91"/>
      <c r="AVY139" s="91"/>
      <c r="AVZ139" s="91"/>
      <c r="AWA139" s="91"/>
      <c r="AWB139" s="91"/>
      <c r="AWC139" s="91"/>
      <c r="AWD139" s="91"/>
      <c r="AWE139" s="91"/>
      <c r="AWF139" s="91"/>
      <c r="AWG139" s="91"/>
      <c r="AWH139" s="91"/>
      <c r="AWI139" s="91"/>
      <c r="AWJ139" s="91"/>
      <c r="AWK139" s="91"/>
      <c r="AWL139" s="91"/>
      <c r="AWM139" s="91"/>
      <c r="AWN139" s="91"/>
      <c r="AWO139" s="91"/>
      <c r="AWP139" s="91"/>
      <c r="AWQ139" s="91"/>
      <c r="AWR139" s="91"/>
      <c r="AWS139" s="91"/>
      <c r="AWT139" s="91"/>
      <c r="AWU139" s="91"/>
      <c r="AWV139" s="91"/>
      <c r="AWW139" s="91"/>
      <c r="AWX139" s="91"/>
      <c r="AWY139" s="91"/>
      <c r="AWZ139" s="91"/>
      <c r="AXA139" s="91"/>
      <c r="AXB139" s="91"/>
      <c r="AXC139" s="91"/>
      <c r="AXD139" s="91"/>
      <c r="AXE139" s="91"/>
      <c r="AXF139" s="91"/>
      <c r="AXG139" s="91"/>
      <c r="AXH139" s="91"/>
      <c r="AXI139" s="91"/>
      <c r="AXJ139" s="91"/>
      <c r="AXK139" s="91"/>
      <c r="AXL139" s="91"/>
      <c r="AXM139" s="91"/>
      <c r="AXN139" s="91"/>
      <c r="AXO139" s="91"/>
      <c r="AXP139" s="91"/>
      <c r="AXQ139" s="91"/>
      <c r="AXR139" s="91"/>
      <c r="AXS139" s="91"/>
      <c r="AXT139" s="91"/>
      <c r="AXU139" s="91"/>
      <c r="AXV139" s="91"/>
      <c r="AXW139" s="91"/>
      <c r="AXX139" s="91"/>
      <c r="AXY139" s="91"/>
      <c r="AXZ139" s="91"/>
      <c r="AYA139" s="91"/>
      <c r="AYB139" s="91"/>
      <c r="AYC139" s="91"/>
      <c r="AYD139" s="91"/>
      <c r="AYE139" s="91"/>
      <c r="AYF139" s="91"/>
      <c r="AYG139" s="91"/>
      <c r="AYH139" s="91"/>
      <c r="AYI139" s="91"/>
      <c r="AYJ139" s="91"/>
      <c r="AYK139" s="91"/>
      <c r="AYL139" s="91"/>
      <c r="AYM139" s="91"/>
      <c r="AYN139" s="91"/>
      <c r="AYO139" s="91"/>
      <c r="AYP139" s="91"/>
      <c r="AYQ139" s="91"/>
      <c r="AYR139" s="91"/>
      <c r="AYS139" s="91"/>
      <c r="AYT139" s="91"/>
      <c r="AYU139" s="91"/>
      <c r="AYV139" s="91"/>
      <c r="AYW139" s="91"/>
      <c r="AYX139" s="91"/>
      <c r="AYY139" s="91"/>
      <c r="AYZ139" s="91"/>
      <c r="AZA139" s="91"/>
      <c r="AZB139" s="91"/>
      <c r="AZC139" s="91"/>
      <c r="AZD139" s="91"/>
      <c r="AZE139" s="91"/>
      <c r="AZF139" s="91"/>
      <c r="AZG139" s="91"/>
      <c r="AZH139" s="91"/>
      <c r="AZI139" s="91"/>
      <c r="AZJ139" s="91"/>
      <c r="AZK139" s="91"/>
      <c r="AZL139" s="91"/>
      <c r="AZM139" s="91"/>
      <c r="AZN139" s="91"/>
      <c r="AZO139" s="91"/>
      <c r="AZP139" s="91"/>
      <c r="AZQ139" s="91"/>
      <c r="AZR139" s="91"/>
      <c r="AZS139" s="91"/>
      <c r="AZT139" s="91"/>
      <c r="AZU139" s="91"/>
      <c r="AZV139" s="91"/>
      <c r="AZW139" s="91"/>
      <c r="AZX139" s="91"/>
      <c r="AZY139" s="91"/>
      <c r="AZZ139" s="91"/>
      <c r="BAA139" s="91"/>
      <c r="BAB139" s="91"/>
      <c r="BAC139" s="91"/>
      <c r="BAD139" s="91"/>
      <c r="BAE139" s="91"/>
      <c r="BAF139" s="91"/>
      <c r="BAG139" s="91"/>
      <c r="BAH139" s="91"/>
      <c r="BAI139" s="91"/>
      <c r="BAJ139" s="91"/>
      <c r="BAK139" s="91"/>
      <c r="BAL139" s="91"/>
      <c r="BAM139" s="91"/>
      <c r="BAN139" s="91"/>
      <c r="BAO139" s="91"/>
      <c r="BAP139" s="91"/>
      <c r="BAQ139" s="91"/>
      <c r="BAR139" s="91"/>
      <c r="BAS139" s="91"/>
      <c r="BAT139" s="91"/>
      <c r="BAU139" s="91"/>
      <c r="BAV139" s="91"/>
      <c r="BAW139" s="91"/>
      <c r="BAX139" s="91"/>
      <c r="BAY139" s="91"/>
      <c r="BAZ139" s="91"/>
      <c r="BBA139" s="91"/>
      <c r="BBB139" s="91"/>
      <c r="BBC139" s="91"/>
      <c r="BBD139" s="91"/>
      <c r="BBE139" s="91"/>
      <c r="BBF139" s="91"/>
      <c r="BBG139" s="91"/>
      <c r="BBH139" s="91"/>
      <c r="BBI139" s="91"/>
      <c r="BBJ139" s="91"/>
      <c r="BBK139" s="91"/>
      <c r="BBL139" s="91"/>
      <c r="BBM139" s="91"/>
      <c r="BBN139" s="91"/>
      <c r="BBO139" s="91"/>
      <c r="BBP139" s="91"/>
      <c r="BBQ139" s="91"/>
      <c r="BBR139" s="91"/>
      <c r="BBS139" s="91"/>
      <c r="BBT139" s="91"/>
      <c r="BBU139" s="91"/>
      <c r="BBV139" s="91"/>
      <c r="BBW139" s="91"/>
      <c r="BBX139" s="91"/>
      <c r="BBY139" s="91"/>
      <c r="BBZ139" s="91"/>
      <c r="BCA139" s="91"/>
      <c r="BCB139" s="91"/>
      <c r="BCC139" s="91"/>
      <c r="BCD139" s="91"/>
      <c r="BCE139" s="91"/>
      <c r="BCF139" s="91"/>
      <c r="BCG139" s="91"/>
      <c r="BCH139" s="91"/>
      <c r="BCI139" s="91"/>
      <c r="BCJ139" s="91"/>
      <c r="BCK139" s="91"/>
      <c r="BCL139" s="91"/>
      <c r="BCM139" s="91"/>
      <c r="BCN139" s="91"/>
      <c r="BCO139" s="91"/>
      <c r="BCP139" s="91"/>
      <c r="BCQ139" s="91"/>
      <c r="BCR139" s="91"/>
      <c r="BCS139" s="91"/>
      <c r="BCT139" s="91"/>
      <c r="BCU139" s="91"/>
      <c r="BCV139" s="91"/>
      <c r="BCW139" s="91"/>
      <c r="BCX139" s="91"/>
      <c r="BCY139" s="91"/>
      <c r="BCZ139" s="91"/>
      <c r="BDA139" s="91"/>
      <c r="BDB139" s="91"/>
      <c r="BDC139" s="91"/>
      <c r="BDD139" s="91"/>
      <c r="BDE139" s="91"/>
      <c r="BDF139" s="91"/>
      <c r="BDG139" s="91"/>
      <c r="BDH139" s="91"/>
      <c r="BDI139" s="91"/>
      <c r="BDJ139" s="91"/>
      <c r="BDK139" s="91"/>
      <c r="BDL139" s="91"/>
      <c r="BDM139" s="91"/>
      <c r="BDN139" s="91"/>
      <c r="BDO139" s="91"/>
      <c r="BDP139" s="91"/>
      <c r="BDQ139" s="91"/>
      <c r="BDR139" s="91"/>
      <c r="BDS139" s="91"/>
      <c r="BDT139" s="91"/>
      <c r="BDU139" s="91"/>
      <c r="BDV139" s="91"/>
      <c r="BDW139" s="91"/>
      <c r="BDX139" s="91"/>
      <c r="BDY139" s="91"/>
      <c r="BDZ139" s="91"/>
      <c r="BEA139" s="91"/>
      <c r="BEB139" s="91"/>
      <c r="BEC139" s="91"/>
      <c r="BED139" s="91"/>
      <c r="BEE139" s="91"/>
      <c r="BEF139" s="91"/>
      <c r="BEG139" s="91"/>
      <c r="BEH139" s="91"/>
      <c r="BEI139" s="91"/>
      <c r="BEJ139" s="91"/>
      <c r="BEK139" s="91"/>
      <c r="BEL139" s="91"/>
      <c r="BEM139" s="91"/>
      <c r="BEN139" s="91"/>
      <c r="BEO139" s="91"/>
      <c r="BEP139" s="91"/>
      <c r="BEQ139" s="91"/>
      <c r="BER139" s="91"/>
      <c r="BES139" s="91"/>
      <c r="BET139" s="91"/>
      <c r="BEU139" s="91"/>
      <c r="BEV139" s="91"/>
      <c r="BEW139" s="91"/>
      <c r="BEX139" s="91"/>
      <c r="BEY139" s="91"/>
      <c r="BEZ139" s="91"/>
      <c r="BFA139" s="91"/>
      <c r="BFB139" s="91"/>
      <c r="BFC139" s="91"/>
      <c r="BFD139" s="91"/>
      <c r="BFE139" s="91"/>
      <c r="BFF139" s="91"/>
      <c r="BFG139" s="91"/>
      <c r="BFH139" s="91"/>
      <c r="BFI139" s="91"/>
      <c r="BFJ139" s="91"/>
      <c r="BFK139" s="91"/>
      <c r="BFL139" s="91"/>
      <c r="BFM139" s="91"/>
      <c r="BFN139" s="91"/>
      <c r="BFO139" s="91"/>
      <c r="BFP139" s="91"/>
      <c r="BFQ139" s="91"/>
      <c r="BFR139" s="91"/>
      <c r="BFS139" s="91"/>
      <c r="BFT139" s="91"/>
      <c r="BFU139" s="91"/>
      <c r="BFV139" s="91"/>
      <c r="BFW139" s="91"/>
      <c r="BFX139" s="91"/>
      <c r="BFY139" s="91"/>
      <c r="BFZ139" s="91"/>
      <c r="BGA139" s="91"/>
      <c r="BGB139" s="91"/>
      <c r="BGC139" s="91"/>
      <c r="BGD139" s="91"/>
      <c r="BGE139" s="91"/>
      <c r="BGF139" s="91"/>
      <c r="BGG139" s="91"/>
      <c r="BGH139" s="91"/>
      <c r="BGI139" s="91"/>
      <c r="BGJ139" s="91"/>
      <c r="BGK139" s="91"/>
      <c r="BGL139" s="91"/>
      <c r="BGM139" s="91"/>
      <c r="BGN139" s="91"/>
      <c r="BGO139" s="91"/>
      <c r="BGP139" s="91"/>
      <c r="BGQ139" s="91"/>
      <c r="BGR139" s="91"/>
      <c r="BGS139" s="91"/>
      <c r="BGT139" s="91"/>
      <c r="BGU139" s="91"/>
      <c r="BGV139" s="91"/>
      <c r="BGW139" s="91"/>
      <c r="BGX139" s="91"/>
      <c r="BGY139" s="91"/>
      <c r="BGZ139" s="91"/>
      <c r="BHA139" s="91"/>
      <c r="BHB139" s="91"/>
      <c r="BHC139" s="91"/>
      <c r="BHD139" s="91"/>
      <c r="BHE139" s="91"/>
      <c r="BHF139" s="91"/>
      <c r="BHG139" s="91"/>
      <c r="BHH139" s="91"/>
      <c r="BHI139" s="91"/>
      <c r="BHJ139" s="91"/>
      <c r="BHK139" s="91"/>
      <c r="BHL139" s="91"/>
      <c r="BHM139" s="91"/>
      <c r="BHN139" s="91"/>
      <c r="BHO139" s="91"/>
      <c r="BHP139" s="91"/>
      <c r="BHQ139" s="91"/>
      <c r="BHR139" s="91"/>
      <c r="BHS139" s="91"/>
      <c r="BHT139" s="91"/>
      <c r="BHU139" s="91"/>
      <c r="BHV139" s="91"/>
      <c r="BHW139" s="91"/>
      <c r="BHX139" s="91"/>
      <c r="BHY139" s="91"/>
      <c r="BHZ139" s="91"/>
      <c r="BIA139" s="91"/>
      <c r="BIB139" s="91"/>
      <c r="BIC139" s="91"/>
      <c r="BID139" s="91"/>
      <c r="BIE139" s="91"/>
      <c r="BIF139" s="91"/>
      <c r="BIG139" s="91"/>
      <c r="BIH139" s="91"/>
      <c r="BII139" s="91"/>
      <c r="BIJ139" s="91"/>
      <c r="BIK139" s="91"/>
      <c r="BIL139" s="91"/>
      <c r="BIM139" s="91"/>
      <c r="BIN139" s="91"/>
      <c r="BIO139" s="91"/>
      <c r="BIP139" s="91"/>
      <c r="BIQ139" s="91"/>
      <c r="BIR139" s="91"/>
      <c r="BIS139" s="91"/>
      <c r="BIT139" s="91"/>
      <c r="BIU139" s="91"/>
      <c r="BIV139" s="91"/>
      <c r="BIW139" s="91"/>
      <c r="BIX139" s="91"/>
      <c r="BIY139" s="91"/>
      <c r="BIZ139" s="91"/>
      <c r="BJA139" s="91"/>
      <c r="BJB139" s="91"/>
      <c r="BJC139" s="91"/>
      <c r="BJD139" s="91"/>
      <c r="BJE139" s="91"/>
      <c r="BJF139" s="91"/>
      <c r="BJG139" s="91"/>
      <c r="BJH139" s="91"/>
      <c r="BJI139" s="91"/>
      <c r="BJJ139" s="91"/>
      <c r="BJK139" s="91"/>
      <c r="BJL139" s="91"/>
      <c r="BJM139" s="91"/>
      <c r="BJN139" s="91"/>
      <c r="BJO139" s="91"/>
      <c r="BJP139" s="91"/>
      <c r="BJQ139" s="91"/>
      <c r="BJR139" s="91"/>
      <c r="BJS139" s="91"/>
      <c r="BJT139" s="91"/>
      <c r="BJU139" s="91"/>
      <c r="BJV139" s="91"/>
      <c r="BJW139" s="91"/>
      <c r="BJX139" s="91"/>
      <c r="BJY139" s="91"/>
      <c r="BJZ139" s="91"/>
      <c r="BKA139" s="91"/>
      <c r="BKB139" s="91"/>
      <c r="BKC139" s="91"/>
      <c r="BKD139" s="91"/>
      <c r="BKE139" s="91"/>
      <c r="BKF139" s="91"/>
      <c r="BKG139" s="91"/>
      <c r="BKH139" s="91"/>
      <c r="BKI139" s="91"/>
      <c r="BKJ139" s="91"/>
      <c r="BKK139" s="91"/>
      <c r="BKL139" s="91"/>
      <c r="BKM139" s="91"/>
      <c r="BKN139" s="91"/>
      <c r="BKO139" s="91"/>
      <c r="BKP139" s="91"/>
      <c r="BKQ139" s="91"/>
      <c r="BKR139" s="91"/>
      <c r="BKS139" s="91"/>
      <c r="BKT139" s="91"/>
      <c r="BKU139" s="91"/>
      <c r="BKV139" s="91"/>
      <c r="BKW139" s="91"/>
      <c r="BKX139" s="91"/>
      <c r="BKY139" s="91"/>
      <c r="BKZ139" s="91"/>
      <c r="BLA139" s="91"/>
      <c r="BLB139" s="91"/>
      <c r="BLC139" s="91"/>
      <c r="BLD139" s="91"/>
      <c r="BLE139" s="91"/>
      <c r="BLF139" s="91"/>
      <c r="BLG139" s="91"/>
      <c r="BLH139" s="91"/>
      <c r="BLI139" s="91"/>
      <c r="BLJ139" s="91"/>
      <c r="BLK139" s="91"/>
      <c r="BLL139" s="91"/>
      <c r="BLM139" s="91"/>
      <c r="BLN139" s="91"/>
      <c r="BLO139" s="91"/>
      <c r="BLP139" s="91"/>
      <c r="BLQ139" s="91"/>
      <c r="BLR139" s="91"/>
      <c r="BLS139" s="91"/>
      <c r="BLT139" s="91"/>
      <c r="BLU139" s="91"/>
      <c r="BLV139" s="91"/>
      <c r="BLW139" s="91"/>
      <c r="BLX139" s="91"/>
      <c r="BLY139" s="91"/>
      <c r="BLZ139" s="91"/>
      <c r="BMA139" s="91"/>
      <c r="BMB139" s="91"/>
      <c r="BMC139" s="91"/>
      <c r="BMD139" s="91"/>
      <c r="BME139" s="91"/>
      <c r="BMF139" s="91"/>
      <c r="BMG139" s="91"/>
      <c r="BMH139" s="91"/>
      <c r="BMI139" s="91"/>
      <c r="BMJ139" s="91"/>
      <c r="BMK139" s="91"/>
      <c r="BML139" s="91"/>
      <c r="BMM139" s="91"/>
      <c r="BMN139" s="91"/>
      <c r="BMO139" s="91"/>
      <c r="BMP139" s="91"/>
      <c r="BMQ139" s="91"/>
      <c r="BMR139" s="91"/>
      <c r="BMS139" s="91"/>
      <c r="BMT139" s="91"/>
      <c r="BMU139" s="91"/>
      <c r="BMV139" s="91"/>
      <c r="BMW139" s="91"/>
      <c r="BMX139" s="91"/>
      <c r="BMY139" s="91"/>
      <c r="BMZ139" s="91"/>
      <c r="BNA139" s="91"/>
      <c r="BNB139" s="91"/>
      <c r="BNC139" s="91"/>
      <c r="BND139" s="91"/>
      <c r="BNE139" s="91"/>
      <c r="BNF139" s="91"/>
      <c r="BNG139" s="91"/>
      <c r="BNH139" s="91"/>
      <c r="BNI139" s="91"/>
      <c r="BNJ139" s="91"/>
      <c r="BNK139" s="91"/>
      <c r="BNL139" s="91"/>
      <c r="BNM139" s="91"/>
      <c r="BNN139" s="91"/>
      <c r="BNO139" s="91"/>
      <c r="BNP139" s="91"/>
      <c r="BNQ139" s="91"/>
      <c r="BNR139" s="91"/>
      <c r="BNS139" s="91"/>
      <c r="BNT139" s="91"/>
      <c r="BNU139" s="91"/>
      <c r="BNV139" s="91"/>
      <c r="BNW139" s="91"/>
      <c r="BNX139" s="91"/>
      <c r="BNY139" s="91"/>
      <c r="BNZ139" s="91"/>
      <c r="BOA139" s="91"/>
      <c r="BOB139" s="91"/>
      <c r="BOC139" s="91"/>
      <c r="BOD139" s="91"/>
      <c r="BOE139" s="91"/>
      <c r="BOF139" s="91"/>
      <c r="BOG139" s="91"/>
      <c r="BOH139" s="91"/>
      <c r="BOI139" s="91"/>
      <c r="BOJ139" s="91"/>
      <c r="BOK139" s="91"/>
      <c r="BOL139" s="91"/>
      <c r="BOM139" s="91"/>
      <c r="BON139" s="91"/>
      <c r="BOO139" s="91"/>
      <c r="BOP139" s="91"/>
      <c r="BOQ139" s="91"/>
      <c r="BOR139" s="91"/>
      <c r="BOS139" s="91"/>
      <c r="BOT139" s="91"/>
      <c r="BOU139" s="91"/>
      <c r="BOV139" s="91"/>
      <c r="BOW139" s="91"/>
      <c r="BOX139" s="91"/>
      <c r="BOY139" s="91"/>
      <c r="BOZ139" s="91"/>
      <c r="BPA139" s="91"/>
      <c r="BPB139" s="91"/>
      <c r="BPC139" s="91"/>
      <c r="BPD139" s="91"/>
      <c r="BPE139" s="91"/>
      <c r="BPF139" s="91"/>
      <c r="BPG139" s="91"/>
      <c r="BPH139" s="91"/>
      <c r="BPI139" s="91"/>
      <c r="BPJ139" s="91"/>
      <c r="BPK139" s="91"/>
      <c r="BPL139" s="91"/>
      <c r="BPM139" s="91"/>
      <c r="BPN139" s="91"/>
      <c r="BPO139" s="91"/>
      <c r="BPP139" s="91"/>
      <c r="BPQ139" s="91"/>
      <c r="BPR139" s="91"/>
      <c r="BPS139" s="91"/>
      <c r="BPT139" s="91"/>
      <c r="BPU139" s="91"/>
      <c r="BPV139" s="91"/>
      <c r="BPW139" s="91"/>
      <c r="BPX139" s="91"/>
      <c r="BPY139" s="91"/>
      <c r="BPZ139" s="91"/>
      <c r="BQA139" s="91"/>
      <c r="BQB139" s="91"/>
      <c r="BQC139" s="91"/>
      <c r="BQD139" s="91"/>
      <c r="BQE139" s="91"/>
      <c r="BQF139" s="91"/>
      <c r="BQG139" s="91"/>
      <c r="BQH139" s="91"/>
      <c r="BQI139" s="91"/>
      <c r="BQJ139" s="91"/>
      <c r="BQK139" s="91"/>
      <c r="BQL139" s="91"/>
      <c r="BQM139" s="91"/>
      <c r="BQN139" s="91"/>
      <c r="BQO139" s="91"/>
      <c r="BQP139" s="91"/>
      <c r="BQQ139" s="91"/>
      <c r="BQR139" s="91"/>
      <c r="BQS139" s="91"/>
      <c r="BQT139" s="91"/>
      <c r="BQU139" s="91"/>
      <c r="BQV139" s="91"/>
      <c r="BQW139" s="91"/>
      <c r="BQX139" s="91"/>
      <c r="BQY139" s="91"/>
      <c r="BQZ139" s="91"/>
      <c r="BRA139" s="91"/>
      <c r="BRB139" s="91"/>
      <c r="BRC139" s="91"/>
      <c r="BRD139" s="91"/>
      <c r="BRE139" s="91"/>
      <c r="BRF139" s="91"/>
      <c r="BRG139" s="91"/>
      <c r="BRH139" s="91"/>
      <c r="BRI139" s="91"/>
      <c r="BRJ139" s="91"/>
      <c r="BRK139" s="91"/>
      <c r="BRL139" s="91"/>
      <c r="BRM139" s="91"/>
      <c r="BRN139" s="91"/>
      <c r="BRO139" s="91"/>
      <c r="BRP139" s="91"/>
      <c r="BRQ139" s="91"/>
      <c r="BRR139" s="91"/>
      <c r="BRS139" s="91"/>
      <c r="BRT139" s="91"/>
      <c r="BRU139" s="91"/>
      <c r="BRV139" s="91"/>
      <c r="BRW139" s="91"/>
      <c r="BRX139" s="91"/>
      <c r="BRY139" s="91"/>
      <c r="BRZ139" s="91"/>
      <c r="BSA139" s="91"/>
      <c r="BSB139" s="91"/>
      <c r="BSC139" s="91"/>
      <c r="BSD139" s="91"/>
      <c r="BSE139" s="91"/>
      <c r="BSF139" s="91"/>
      <c r="BSG139" s="91"/>
      <c r="BSH139" s="91"/>
      <c r="BSI139" s="91"/>
      <c r="BSJ139" s="91"/>
      <c r="BSK139" s="91"/>
      <c r="BSL139" s="91"/>
      <c r="BSM139" s="91"/>
      <c r="BSN139" s="91"/>
      <c r="BSO139" s="91"/>
      <c r="BSP139" s="91"/>
      <c r="BSQ139" s="91"/>
      <c r="BSR139" s="91"/>
      <c r="BSS139" s="91"/>
      <c r="BST139" s="91"/>
      <c r="BSU139" s="91"/>
      <c r="BSV139" s="91"/>
      <c r="BSW139" s="91"/>
      <c r="BSX139" s="91"/>
      <c r="BSY139" s="91"/>
      <c r="BSZ139" s="91"/>
      <c r="BTA139" s="91"/>
      <c r="BTB139" s="91"/>
      <c r="BTC139" s="91"/>
      <c r="BTD139" s="91"/>
      <c r="BTE139" s="91"/>
      <c r="BTF139" s="91"/>
      <c r="BTG139" s="91"/>
      <c r="BTH139" s="91"/>
      <c r="BTI139" s="91"/>
      <c r="BTJ139" s="91"/>
      <c r="BTK139" s="91"/>
      <c r="BTL139" s="91"/>
      <c r="BTM139" s="91"/>
      <c r="BTN139" s="91"/>
      <c r="BTO139" s="91"/>
      <c r="BTP139" s="91"/>
      <c r="BTQ139" s="91"/>
      <c r="BTR139" s="91"/>
      <c r="BTS139" s="91"/>
      <c r="BTT139" s="91"/>
      <c r="BTU139" s="91"/>
      <c r="BTV139" s="91"/>
      <c r="BTW139" s="91"/>
      <c r="BTX139" s="91"/>
      <c r="BTY139" s="91"/>
      <c r="BTZ139" s="91"/>
      <c r="BUA139" s="91"/>
      <c r="BUB139" s="91"/>
      <c r="BUC139" s="91"/>
      <c r="BUD139" s="91"/>
      <c r="BUE139" s="91"/>
      <c r="BUF139" s="91"/>
      <c r="BUG139" s="91"/>
      <c r="BUH139" s="91"/>
      <c r="BUI139" s="91"/>
      <c r="BUJ139" s="91"/>
      <c r="BUK139" s="91"/>
      <c r="BUL139" s="91"/>
      <c r="BUM139" s="91"/>
      <c r="BUN139" s="91"/>
      <c r="BUO139" s="91"/>
      <c r="BUP139" s="91"/>
      <c r="BUQ139" s="91"/>
      <c r="BUR139" s="91"/>
      <c r="BUS139" s="91"/>
      <c r="BUT139" s="91"/>
      <c r="BUU139" s="91"/>
      <c r="BUV139" s="91"/>
      <c r="BUW139" s="91"/>
      <c r="BUX139" s="91"/>
      <c r="BUY139" s="91"/>
      <c r="BUZ139" s="91"/>
      <c r="BVA139" s="91"/>
      <c r="BVB139" s="91"/>
      <c r="BVC139" s="91"/>
      <c r="BVD139" s="91"/>
      <c r="BVE139" s="91"/>
      <c r="BVF139" s="91"/>
      <c r="BVG139" s="91"/>
      <c r="BVH139" s="91"/>
      <c r="BVI139" s="91"/>
      <c r="BVJ139" s="91"/>
      <c r="BVK139" s="91"/>
      <c r="BVL139" s="91"/>
      <c r="BVM139" s="91"/>
      <c r="BVN139" s="91"/>
      <c r="BVO139" s="91"/>
      <c r="BVP139" s="91"/>
      <c r="BVQ139" s="91"/>
      <c r="BVR139" s="91"/>
      <c r="BVS139" s="91"/>
      <c r="BVT139" s="91"/>
      <c r="BVU139" s="91"/>
      <c r="BVV139" s="91"/>
      <c r="BVW139" s="91"/>
      <c r="BVX139" s="91"/>
      <c r="BVY139" s="91"/>
      <c r="BVZ139" s="91"/>
      <c r="BWA139" s="91"/>
      <c r="BWB139" s="91"/>
      <c r="BWC139" s="91"/>
      <c r="BWD139" s="91"/>
      <c r="BWE139" s="91"/>
      <c r="BWF139" s="91"/>
      <c r="BWG139" s="91"/>
      <c r="BWH139" s="91"/>
      <c r="BWI139" s="91"/>
      <c r="BWJ139" s="91"/>
      <c r="BWK139" s="91"/>
      <c r="BWL139" s="91"/>
      <c r="BWM139" s="91"/>
      <c r="BWN139" s="91"/>
      <c r="BWO139" s="91"/>
      <c r="BWP139" s="91"/>
      <c r="BWQ139" s="91"/>
      <c r="BWR139" s="91"/>
      <c r="BWS139" s="91"/>
      <c r="BWT139" s="91"/>
      <c r="BWU139" s="91"/>
      <c r="BWV139" s="91"/>
      <c r="BWW139" s="91"/>
      <c r="BWX139" s="91"/>
      <c r="BWY139" s="91"/>
      <c r="BWZ139" s="91"/>
      <c r="BXA139" s="91"/>
      <c r="BXB139" s="91"/>
      <c r="BXC139" s="91"/>
      <c r="BXD139" s="91"/>
      <c r="BXE139" s="91"/>
      <c r="BXF139" s="91"/>
      <c r="BXG139" s="91"/>
      <c r="BXH139" s="91"/>
      <c r="BXI139" s="91"/>
      <c r="BXJ139" s="91"/>
      <c r="BXK139" s="91"/>
      <c r="BXL139" s="91"/>
      <c r="BXM139" s="91"/>
      <c r="BXN139" s="91"/>
      <c r="BXO139" s="91"/>
      <c r="BXP139" s="91"/>
      <c r="BXQ139" s="91"/>
      <c r="BXR139" s="91"/>
      <c r="BXS139" s="91"/>
      <c r="BXT139" s="91"/>
      <c r="BXU139" s="91"/>
      <c r="BXV139" s="91"/>
      <c r="BXW139" s="91"/>
      <c r="BXX139" s="91"/>
      <c r="BXY139" s="91"/>
      <c r="BXZ139" s="91"/>
      <c r="BYA139" s="91"/>
      <c r="BYB139" s="91"/>
      <c r="BYC139" s="91"/>
      <c r="BYD139" s="91"/>
      <c r="BYE139" s="91"/>
      <c r="BYF139" s="91"/>
      <c r="BYG139" s="91"/>
      <c r="BYH139" s="91"/>
      <c r="BYI139" s="91"/>
      <c r="BYJ139" s="91"/>
      <c r="BYK139" s="91"/>
      <c r="BYL139" s="91"/>
      <c r="BYM139" s="91"/>
      <c r="BYN139" s="91"/>
      <c r="BYO139" s="91"/>
      <c r="BYP139" s="91"/>
      <c r="BYQ139" s="91"/>
      <c r="BYR139" s="91"/>
      <c r="BYS139" s="91"/>
      <c r="BYT139" s="91"/>
      <c r="BYU139" s="91"/>
      <c r="BYV139" s="91"/>
      <c r="BYW139" s="91"/>
      <c r="BYX139" s="91"/>
      <c r="BYY139" s="91"/>
      <c r="BYZ139" s="91"/>
      <c r="BZA139" s="91"/>
      <c r="BZB139" s="91"/>
      <c r="BZC139" s="91"/>
      <c r="BZD139" s="91"/>
      <c r="BZE139" s="91"/>
      <c r="BZF139" s="91"/>
      <c r="BZG139" s="91"/>
      <c r="BZH139" s="91"/>
      <c r="BZI139" s="91"/>
      <c r="BZJ139" s="91"/>
      <c r="BZK139" s="91"/>
      <c r="BZL139" s="91"/>
      <c r="BZM139" s="91"/>
      <c r="BZN139" s="91"/>
      <c r="BZO139" s="91"/>
      <c r="BZP139" s="91"/>
      <c r="BZQ139" s="91"/>
      <c r="BZR139" s="91"/>
      <c r="BZS139" s="91"/>
      <c r="BZT139" s="91"/>
      <c r="BZU139" s="91"/>
      <c r="BZV139" s="91"/>
      <c r="BZW139" s="91"/>
      <c r="BZX139" s="91"/>
      <c r="BZY139" s="91"/>
      <c r="BZZ139" s="91"/>
      <c r="CAA139" s="91"/>
      <c r="CAB139" s="91"/>
      <c r="CAC139" s="91"/>
      <c r="CAD139" s="91"/>
      <c r="CAE139" s="91"/>
      <c r="CAF139" s="91"/>
      <c r="CAG139" s="91"/>
      <c r="CAH139" s="91"/>
      <c r="CAI139" s="91"/>
      <c r="CAJ139" s="91"/>
      <c r="CAK139" s="91"/>
      <c r="CAL139" s="91"/>
      <c r="CAM139" s="91"/>
      <c r="CAN139" s="91"/>
      <c r="CAO139" s="91"/>
      <c r="CAP139" s="91"/>
      <c r="CAQ139" s="91"/>
      <c r="CAR139" s="91"/>
      <c r="CAS139" s="91"/>
      <c r="CAT139" s="91"/>
      <c r="CAU139" s="91"/>
      <c r="CAV139" s="91"/>
      <c r="CAW139" s="91"/>
      <c r="CAX139" s="91"/>
      <c r="CAY139" s="91"/>
    </row>
    <row r="140" spans="2:2079" s="77" customFormat="1" x14ac:dyDescent="0.25">
      <c r="B140" s="24" t="s">
        <v>113</v>
      </c>
      <c r="C140" s="6"/>
      <c r="D140" s="25">
        <f>D138-D139</f>
        <v>18962002.229999997</v>
      </c>
      <c r="E140" s="25">
        <f t="shared" ref="E140:M140" si="47">E138-E139</f>
        <v>4612145.57</v>
      </c>
      <c r="F140" s="25">
        <f t="shared" si="47"/>
        <v>11347336.279999997</v>
      </c>
      <c r="G140" s="25">
        <f t="shared" si="47"/>
        <v>182038</v>
      </c>
      <c r="H140" s="25">
        <f t="shared" si="47"/>
        <v>0</v>
      </c>
      <c r="I140" s="25">
        <f t="shared" si="47"/>
        <v>25274986.27</v>
      </c>
      <c r="J140" s="25">
        <f t="shared" si="47"/>
        <v>5759738.3999999985</v>
      </c>
      <c r="K140" s="25">
        <f t="shared" si="47"/>
        <v>19996811.810000002</v>
      </c>
      <c r="L140" s="25">
        <f t="shared" si="47"/>
        <v>6263882.4499999993</v>
      </c>
      <c r="M140" s="25">
        <f t="shared" si="47"/>
        <v>1600</v>
      </c>
      <c r="N140" s="23">
        <f t="shared" si="46"/>
        <v>92400541.010000005</v>
      </c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91"/>
      <c r="AY140" s="91"/>
      <c r="AZ140" s="91"/>
      <c r="BA140" s="91"/>
      <c r="BB140" s="91"/>
      <c r="BC140" s="91"/>
      <c r="BD140" s="91"/>
      <c r="BE140" s="91"/>
      <c r="BF140" s="91"/>
      <c r="BG140" s="91"/>
      <c r="BH140" s="91"/>
      <c r="BI140" s="91"/>
      <c r="BJ140" s="91"/>
      <c r="BK140" s="91"/>
      <c r="BL140" s="91"/>
      <c r="BM140" s="91"/>
      <c r="BN140" s="91"/>
      <c r="BO140" s="91"/>
      <c r="BP140" s="91"/>
      <c r="BQ140" s="91"/>
      <c r="BR140" s="91"/>
      <c r="BS140" s="91"/>
      <c r="BT140" s="91"/>
      <c r="BU140" s="91"/>
      <c r="BV140" s="91"/>
      <c r="BW140" s="91"/>
      <c r="BX140" s="91"/>
      <c r="BY140" s="91"/>
      <c r="BZ140" s="91"/>
      <c r="CA140" s="91"/>
      <c r="CB140" s="91"/>
      <c r="CC140" s="91"/>
      <c r="CD140" s="91"/>
      <c r="CE140" s="91"/>
      <c r="CF140" s="91"/>
      <c r="CG140" s="91"/>
      <c r="CH140" s="91"/>
      <c r="CI140" s="91"/>
      <c r="CJ140" s="91"/>
      <c r="CK140" s="91"/>
      <c r="CL140" s="91"/>
      <c r="CM140" s="91"/>
      <c r="CN140" s="91"/>
      <c r="CO140" s="91"/>
      <c r="CP140" s="91"/>
      <c r="CQ140" s="91"/>
      <c r="CR140" s="91"/>
      <c r="CS140" s="91"/>
      <c r="CT140" s="91"/>
      <c r="CU140" s="91"/>
      <c r="CV140" s="91"/>
      <c r="CW140" s="91"/>
      <c r="CX140" s="91"/>
      <c r="CY140" s="91"/>
      <c r="CZ140" s="91"/>
      <c r="DA140" s="91"/>
      <c r="DB140" s="91"/>
      <c r="DC140" s="91"/>
      <c r="DD140" s="91"/>
      <c r="DE140" s="91"/>
      <c r="DF140" s="91"/>
      <c r="DG140" s="91"/>
      <c r="DH140" s="91"/>
      <c r="DI140" s="91"/>
      <c r="DJ140" s="91"/>
      <c r="DK140" s="91"/>
      <c r="DL140" s="91"/>
      <c r="DM140" s="91"/>
      <c r="DN140" s="91"/>
      <c r="DO140" s="91"/>
      <c r="DP140" s="91"/>
      <c r="DQ140" s="91"/>
      <c r="DR140" s="91"/>
      <c r="DS140" s="91"/>
      <c r="DT140" s="91"/>
      <c r="DU140" s="91"/>
      <c r="DV140" s="91"/>
      <c r="DW140" s="91"/>
      <c r="DX140" s="91"/>
      <c r="DY140" s="91"/>
      <c r="DZ140" s="91"/>
      <c r="EA140" s="91"/>
      <c r="EB140" s="91"/>
      <c r="EC140" s="91"/>
      <c r="ED140" s="91"/>
      <c r="EE140" s="91"/>
      <c r="EF140" s="91"/>
      <c r="EG140" s="91"/>
      <c r="EH140" s="91"/>
      <c r="EI140" s="91"/>
      <c r="EJ140" s="91"/>
      <c r="EK140" s="91"/>
      <c r="EL140" s="91"/>
      <c r="EM140" s="91"/>
      <c r="EN140" s="91"/>
      <c r="EO140" s="91"/>
      <c r="EP140" s="91"/>
      <c r="EQ140" s="91"/>
      <c r="ER140" s="91"/>
      <c r="ES140" s="91"/>
      <c r="ET140" s="91"/>
      <c r="EU140" s="91"/>
      <c r="EV140" s="91"/>
      <c r="EW140" s="91"/>
      <c r="EX140" s="91"/>
      <c r="EY140" s="91"/>
      <c r="EZ140" s="91"/>
      <c r="FA140" s="91"/>
      <c r="FB140" s="91"/>
      <c r="FC140" s="91"/>
      <c r="FD140" s="91"/>
      <c r="FE140" s="91"/>
      <c r="FF140" s="91"/>
      <c r="FG140" s="91"/>
      <c r="FH140" s="91"/>
      <c r="FI140" s="91"/>
      <c r="FJ140" s="91"/>
      <c r="FK140" s="91"/>
      <c r="FL140" s="91"/>
      <c r="FM140" s="91"/>
      <c r="FN140" s="91"/>
      <c r="FO140" s="91"/>
      <c r="FP140" s="91"/>
      <c r="FQ140" s="91"/>
      <c r="FR140" s="91"/>
      <c r="FS140" s="91"/>
      <c r="FT140" s="91"/>
      <c r="FU140" s="91"/>
      <c r="FV140" s="91"/>
      <c r="FW140" s="91"/>
      <c r="FX140" s="91"/>
      <c r="FY140" s="91"/>
      <c r="FZ140" s="91"/>
      <c r="GA140" s="91"/>
      <c r="GB140" s="91"/>
      <c r="GC140" s="91"/>
      <c r="GD140" s="91"/>
      <c r="GE140" s="91"/>
      <c r="GF140" s="91"/>
      <c r="GG140" s="91"/>
      <c r="GH140" s="91"/>
      <c r="GI140" s="91"/>
      <c r="GJ140" s="91"/>
      <c r="GK140" s="91"/>
      <c r="GL140" s="91"/>
      <c r="GM140" s="91"/>
      <c r="GN140" s="91"/>
      <c r="GO140" s="91"/>
      <c r="GP140" s="91"/>
      <c r="GQ140" s="91"/>
      <c r="GR140" s="91"/>
      <c r="GS140" s="91"/>
      <c r="GT140" s="91"/>
      <c r="GU140" s="91"/>
      <c r="GV140" s="91"/>
      <c r="GW140" s="91"/>
      <c r="GX140" s="91"/>
      <c r="GY140" s="91"/>
      <c r="GZ140" s="91"/>
      <c r="HA140" s="91"/>
      <c r="HB140" s="91"/>
      <c r="HC140" s="91"/>
      <c r="HD140" s="91"/>
      <c r="HE140" s="91"/>
      <c r="HF140" s="91"/>
      <c r="HG140" s="91"/>
      <c r="HH140" s="91"/>
      <c r="HI140" s="91"/>
      <c r="HJ140" s="91"/>
      <c r="HK140" s="91"/>
      <c r="HL140" s="91"/>
      <c r="HM140" s="91"/>
      <c r="HN140" s="91"/>
      <c r="HO140" s="91"/>
      <c r="HP140" s="91"/>
      <c r="HQ140" s="91"/>
      <c r="HR140" s="91"/>
      <c r="HS140" s="91"/>
      <c r="HT140" s="91"/>
      <c r="HU140" s="91"/>
      <c r="HV140" s="91"/>
      <c r="HW140" s="91"/>
      <c r="HX140" s="91"/>
      <c r="HY140" s="91"/>
      <c r="HZ140" s="91"/>
      <c r="IA140" s="91"/>
      <c r="IB140" s="91"/>
      <c r="IC140" s="91"/>
      <c r="ID140" s="91"/>
      <c r="IE140" s="91"/>
      <c r="IF140" s="91"/>
      <c r="IG140" s="91"/>
      <c r="IH140" s="91"/>
      <c r="II140" s="91"/>
      <c r="IJ140" s="91"/>
      <c r="IK140" s="91"/>
      <c r="IL140" s="91"/>
      <c r="IM140" s="91"/>
      <c r="IN140" s="91"/>
      <c r="IO140" s="91"/>
      <c r="IP140" s="91"/>
      <c r="IQ140" s="91"/>
      <c r="IR140" s="91"/>
      <c r="IS140" s="91"/>
      <c r="IT140" s="91"/>
      <c r="IU140" s="91"/>
      <c r="IV140" s="91"/>
      <c r="IW140" s="91"/>
      <c r="IX140" s="91"/>
      <c r="IY140" s="91"/>
      <c r="IZ140" s="91"/>
      <c r="JA140" s="91"/>
      <c r="JB140" s="91"/>
      <c r="JC140" s="91"/>
      <c r="JD140" s="91"/>
      <c r="JE140" s="91"/>
      <c r="JF140" s="91"/>
      <c r="JG140" s="91"/>
      <c r="JH140" s="91"/>
      <c r="JI140" s="91"/>
      <c r="JJ140" s="91"/>
      <c r="JK140" s="91"/>
      <c r="JL140" s="91"/>
      <c r="JM140" s="91"/>
      <c r="JN140" s="91"/>
      <c r="JO140" s="91"/>
      <c r="JP140" s="91"/>
      <c r="JQ140" s="91"/>
      <c r="JR140" s="91"/>
      <c r="JS140" s="91"/>
      <c r="JT140" s="91"/>
      <c r="JU140" s="91"/>
      <c r="JV140" s="91"/>
      <c r="JW140" s="91"/>
      <c r="JX140" s="91"/>
      <c r="JY140" s="91"/>
      <c r="JZ140" s="91"/>
      <c r="KA140" s="91"/>
      <c r="KB140" s="91"/>
      <c r="KC140" s="91"/>
      <c r="KD140" s="91"/>
      <c r="KE140" s="91"/>
      <c r="KF140" s="91"/>
      <c r="KG140" s="91"/>
      <c r="KH140" s="91"/>
      <c r="KI140" s="91"/>
      <c r="KJ140" s="91"/>
      <c r="KK140" s="91"/>
      <c r="KL140" s="91"/>
      <c r="KM140" s="91"/>
      <c r="KN140" s="91"/>
      <c r="KO140" s="91"/>
      <c r="KP140" s="91"/>
      <c r="KQ140" s="91"/>
      <c r="KR140" s="91"/>
      <c r="KS140" s="91"/>
      <c r="KT140" s="91"/>
      <c r="KU140" s="91"/>
      <c r="KV140" s="91"/>
      <c r="KW140" s="91"/>
      <c r="KX140" s="91"/>
      <c r="KY140" s="91"/>
      <c r="KZ140" s="91"/>
      <c r="LA140" s="91"/>
      <c r="LB140" s="91"/>
      <c r="LC140" s="91"/>
      <c r="LD140" s="91"/>
      <c r="LE140" s="91"/>
      <c r="LF140" s="91"/>
      <c r="LG140" s="91"/>
      <c r="LH140" s="91"/>
      <c r="LI140" s="91"/>
      <c r="LJ140" s="91"/>
      <c r="LK140" s="91"/>
      <c r="LL140" s="91"/>
      <c r="LM140" s="91"/>
      <c r="LN140" s="91"/>
      <c r="LO140" s="91"/>
      <c r="LP140" s="91"/>
      <c r="LQ140" s="91"/>
      <c r="LR140" s="91"/>
      <c r="LS140" s="91"/>
      <c r="LT140" s="91"/>
      <c r="LU140" s="91"/>
      <c r="LV140" s="91"/>
      <c r="LW140" s="91"/>
      <c r="LX140" s="91"/>
      <c r="LY140" s="91"/>
      <c r="LZ140" s="91"/>
      <c r="MA140" s="91"/>
      <c r="MB140" s="91"/>
      <c r="MC140" s="91"/>
      <c r="MD140" s="91"/>
      <c r="ME140" s="91"/>
      <c r="MF140" s="91"/>
      <c r="MG140" s="91"/>
      <c r="MH140" s="91"/>
      <c r="MI140" s="91"/>
      <c r="MJ140" s="91"/>
      <c r="MK140" s="91"/>
      <c r="ML140" s="91"/>
      <c r="MM140" s="91"/>
      <c r="MN140" s="91"/>
      <c r="MO140" s="91"/>
      <c r="MP140" s="91"/>
      <c r="MQ140" s="91"/>
      <c r="MR140" s="91"/>
      <c r="MS140" s="91"/>
      <c r="MT140" s="91"/>
      <c r="MU140" s="91"/>
      <c r="MV140" s="91"/>
      <c r="MW140" s="91"/>
      <c r="MX140" s="91"/>
      <c r="MY140" s="91"/>
      <c r="MZ140" s="91"/>
      <c r="NA140" s="91"/>
      <c r="NB140" s="91"/>
      <c r="NC140" s="91"/>
      <c r="ND140" s="91"/>
      <c r="NE140" s="91"/>
      <c r="NF140" s="91"/>
      <c r="NG140" s="91"/>
      <c r="NH140" s="91"/>
      <c r="NI140" s="91"/>
      <c r="NJ140" s="91"/>
      <c r="NK140" s="91"/>
      <c r="NL140" s="91"/>
      <c r="NM140" s="91"/>
      <c r="NN140" s="91"/>
      <c r="NO140" s="91"/>
      <c r="NP140" s="91"/>
      <c r="NQ140" s="91"/>
      <c r="NR140" s="91"/>
      <c r="NS140" s="91"/>
      <c r="NT140" s="91"/>
      <c r="NU140" s="91"/>
      <c r="NV140" s="91"/>
      <c r="NW140" s="91"/>
      <c r="NX140" s="91"/>
      <c r="NY140" s="91"/>
      <c r="NZ140" s="91"/>
      <c r="OA140" s="91"/>
      <c r="OB140" s="91"/>
      <c r="OC140" s="91"/>
      <c r="OD140" s="91"/>
      <c r="OE140" s="91"/>
      <c r="OF140" s="91"/>
      <c r="OG140" s="91"/>
      <c r="OH140" s="91"/>
      <c r="OI140" s="91"/>
      <c r="OJ140" s="91"/>
      <c r="OK140" s="91"/>
      <c r="OL140" s="91"/>
      <c r="OM140" s="91"/>
      <c r="ON140" s="91"/>
      <c r="OO140" s="91"/>
      <c r="OP140" s="91"/>
      <c r="OQ140" s="91"/>
      <c r="OR140" s="91"/>
      <c r="OS140" s="91"/>
      <c r="OT140" s="91"/>
      <c r="OU140" s="91"/>
      <c r="OV140" s="91"/>
      <c r="OW140" s="91"/>
      <c r="OX140" s="91"/>
      <c r="OY140" s="91"/>
      <c r="OZ140" s="91"/>
      <c r="PA140" s="91"/>
      <c r="PB140" s="91"/>
      <c r="PC140" s="91"/>
      <c r="PD140" s="91"/>
      <c r="PE140" s="91"/>
      <c r="PF140" s="91"/>
      <c r="PG140" s="91"/>
      <c r="PH140" s="91"/>
      <c r="PI140" s="91"/>
      <c r="PJ140" s="91"/>
      <c r="PK140" s="91"/>
      <c r="PL140" s="91"/>
      <c r="PM140" s="91"/>
      <c r="PN140" s="91"/>
      <c r="PO140" s="91"/>
      <c r="PP140" s="91"/>
      <c r="PQ140" s="91"/>
      <c r="PR140" s="91"/>
      <c r="PS140" s="91"/>
      <c r="PT140" s="91"/>
      <c r="PU140" s="91"/>
      <c r="PV140" s="91"/>
      <c r="PW140" s="91"/>
      <c r="PX140" s="91"/>
      <c r="PY140" s="91"/>
      <c r="PZ140" s="91"/>
      <c r="QA140" s="91"/>
      <c r="QB140" s="91"/>
      <c r="QC140" s="91"/>
      <c r="QD140" s="91"/>
      <c r="QE140" s="91"/>
      <c r="QF140" s="91"/>
      <c r="QG140" s="91"/>
      <c r="QH140" s="91"/>
      <c r="QI140" s="91"/>
      <c r="QJ140" s="91"/>
      <c r="QK140" s="91"/>
      <c r="QL140" s="91"/>
      <c r="QM140" s="91"/>
      <c r="QN140" s="91"/>
      <c r="QO140" s="91"/>
      <c r="QP140" s="91"/>
      <c r="QQ140" s="91"/>
      <c r="QR140" s="91"/>
      <c r="QS140" s="91"/>
      <c r="QT140" s="91"/>
      <c r="QU140" s="91"/>
      <c r="QV140" s="91"/>
      <c r="QW140" s="91"/>
      <c r="QX140" s="91"/>
      <c r="QY140" s="91"/>
      <c r="QZ140" s="91"/>
      <c r="RA140" s="91"/>
      <c r="RB140" s="91"/>
      <c r="RC140" s="91"/>
      <c r="RD140" s="91"/>
      <c r="RE140" s="91"/>
      <c r="RF140" s="91"/>
      <c r="RG140" s="91"/>
      <c r="RH140" s="91"/>
      <c r="RI140" s="91"/>
      <c r="RJ140" s="91"/>
      <c r="RK140" s="91"/>
      <c r="RL140" s="91"/>
      <c r="RM140" s="91"/>
      <c r="RN140" s="91"/>
      <c r="RO140" s="91"/>
      <c r="RP140" s="91"/>
      <c r="RQ140" s="91"/>
      <c r="RR140" s="91"/>
      <c r="RS140" s="91"/>
      <c r="RT140" s="91"/>
      <c r="RU140" s="91"/>
      <c r="RV140" s="91"/>
      <c r="RW140" s="91"/>
      <c r="RX140" s="91"/>
      <c r="RY140" s="91"/>
      <c r="RZ140" s="91"/>
      <c r="SA140" s="91"/>
      <c r="SB140" s="91"/>
      <c r="SC140" s="91"/>
      <c r="SD140" s="91"/>
      <c r="SE140" s="91"/>
      <c r="SF140" s="91"/>
      <c r="SG140" s="91"/>
      <c r="SH140" s="91"/>
      <c r="SI140" s="91"/>
      <c r="SJ140" s="91"/>
      <c r="SK140" s="91"/>
      <c r="SL140" s="91"/>
      <c r="SM140" s="91"/>
      <c r="SN140" s="91"/>
      <c r="SO140" s="91"/>
      <c r="SP140" s="91"/>
      <c r="SQ140" s="91"/>
      <c r="SR140" s="91"/>
      <c r="SS140" s="91"/>
      <c r="ST140" s="91"/>
      <c r="SU140" s="91"/>
      <c r="SV140" s="91"/>
      <c r="SW140" s="91"/>
      <c r="SX140" s="91"/>
      <c r="SY140" s="91"/>
      <c r="SZ140" s="91"/>
      <c r="TA140" s="91"/>
      <c r="TB140" s="91"/>
      <c r="TC140" s="91"/>
      <c r="TD140" s="91"/>
      <c r="TE140" s="91"/>
      <c r="TF140" s="91"/>
      <c r="TG140" s="91"/>
      <c r="TH140" s="91"/>
      <c r="TI140" s="91"/>
      <c r="TJ140" s="91"/>
      <c r="TK140" s="91"/>
      <c r="TL140" s="91"/>
      <c r="TM140" s="91"/>
      <c r="TN140" s="91"/>
      <c r="TO140" s="91"/>
      <c r="TP140" s="91"/>
      <c r="TQ140" s="91"/>
      <c r="TR140" s="91"/>
      <c r="TS140" s="91"/>
      <c r="TT140" s="91"/>
      <c r="TU140" s="91"/>
      <c r="TV140" s="91"/>
      <c r="TW140" s="91"/>
      <c r="TX140" s="91"/>
      <c r="TY140" s="91"/>
      <c r="TZ140" s="91"/>
      <c r="UA140" s="91"/>
      <c r="UB140" s="91"/>
      <c r="UC140" s="91"/>
      <c r="UD140" s="91"/>
      <c r="UE140" s="91"/>
      <c r="UF140" s="91"/>
      <c r="UG140" s="91"/>
      <c r="UH140" s="91"/>
      <c r="UI140" s="91"/>
      <c r="UJ140" s="91"/>
      <c r="UK140" s="91"/>
      <c r="UL140" s="91"/>
      <c r="UM140" s="91"/>
      <c r="UN140" s="91"/>
      <c r="UO140" s="91"/>
      <c r="UP140" s="91"/>
      <c r="UQ140" s="91"/>
      <c r="UR140" s="91"/>
      <c r="US140" s="91"/>
      <c r="UT140" s="91"/>
      <c r="UU140" s="91"/>
      <c r="UV140" s="91"/>
      <c r="UW140" s="91"/>
      <c r="UX140" s="91"/>
      <c r="UY140" s="91"/>
      <c r="UZ140" s="91"/>
      <c r="VA140" s="91"/>
      <c r="VB140" s="91"/>
      <c r="VC140" s="91"/>
      <c r="VD140" s="91"/>
      <c r="VE140" s="91"/>
      <c r="VF140" s="91"/>
      <c r="VG140" s="91"/>
      <c r="VH140" s="91"/>
      <c r="VI140" s="91"/>
      <c r="VJ140" s="91"/>
      <c r="VK140" s="91"/>
      <c r="VL140" s="91"/>
      <c r="VM140" s="91"/>
      <c r="VN140" s="91"/>
      <c r="VO140" s="91"/>
      <c r="VP140" s="91"/>
      <c r="VQ140" s="91"/>
      <c r="VR140" s="91"/>
      <c r="VS140" s="91"/>
      <c r="VT140" s="91"/>
      <c r="VU140" s="91"/>
      <c r="VV140" s="91"/>
      <c r="VW140" s="91"/>
      <c r="VX140" s="91"/>
      <c r="VY140" s="91"/>
      <c r="VZ140" s="91"/>
      <c r="WA140" s="91"/>
      <c r="WB140" s="91"/>
      <c r="WC140" s="91"/>
      <c r="WD140" s="91"/>
      <c r="WE140" s="91"/>
      <c r="WF140" s="91"/>
      <c r="WG140" s="91"/>
      <c r="WH140" s="91"/>
      <c r="WI140" s="91"/>
      <c r="WJ140" s="91"/>
      <c r="WK140" s="91"/>
      <c r="WL140" s="91"/>
      <c r="WM140" s="91"/>
      <c r="WN140" s="91"/>
      <c r="WO140" s="91"/>
      <c r="WP140" s="91"/>
      <c r="WQ140" s="91"/>
      <c r="WR140" s="91"/>
      <c r="WS140" s="91"/>
      <c r="WT140" s="91"/>
      <c r="WU140" s="91"/>
      <c r="WV140" s="91"/>
      <c r="WW140" s="91"/>
      <c r="WX140" s="91"/>
      <c r="WY140" s="91"/>
      <c r="WZ140" s="91"/>
      <c r="XA140" s="91"/>
      <c r="XB140" s="91"/>
      <c r="XC140" s="91"/>
      <c r="XD140" s="91"/>
      <c r="XE140" s="91"/>
      <c r="XF140" s="91"/>
      <c r="XG140" s="91"/>
      <c r="XH140" s="91"/>
      <c r="XI140" s="91"/>
      <c r="XJ140" s="91"/>
      <c r="XK140" s="91"/>
      <c r="XL140" s="91"/>
      <c r="XM140" s="91"/>
      <c r="XN140" s="91"/>
      <c r="XO140" s="91"/>
      <c r="XP140" s="91"/>
      <c r="XQ140" s="91"/>
      <c r="XR140" s="91"/>
      <c r="XS140" s="91"/>
      <c r="XT140" s="91"/>
      <c r="XU140" s="91"/>
      <c r="XV140" s="91"/>
      <c r="XW140" s="91"/>
      <c r="XX140" s="91"/>
      <c r="XY140" s="91"/>
      <c r="XZ140" s="91"/>
      <c r="YA140" s="91"/>
      <c r="YB140" s="91"/>
      <c r="YC140" s="91"/>
      <c r="YD140" s="91"/>
      <c r="YE140" s="91"/>
      <c r="YF140" s="91"/>
      <c r="YG140" s="91"/>
      <c r="YH140" s="91"/>
      <c r="YI140" s="91"/>
      <c r="YJ140" s="91"/>
      <c r="YK140" s="91"/>
      <c r="YL140" s="91"/>
      <c r="YM140" s="91"/>
      <c r="YN140" s="91"/>
      <c r="YO140" s="91"/>
      <c r="YP140" s="91"/>
      <c r="YQ140" s="91"/>
      <c r="YR140" s="91"/>
      <c r="YS140" s="91"/>
      <c r="YT140" s="91"/>
      <c r="YU140" s="91"/>
      <c r="YV140" s="91"/>
      <c r="YW140" s="91"/>
      <c r="YX140" s="91"/>
      <c r="YY140" s="91"/>
      <c r="YZ140" s="91"/>
      <c r="ZA140" s="91"/>
      <c r="ZB140" s="91"/>
      <c r="ZC140" s="91"/>
      <c r="ZD140" s="91"/>
      <c r="ZE140" s="91"/>
      <c r="ZF140" s="91"/>
      <c r="ZG140" s="91"/>
      <c r="ZH140" s="91"/>
      <c r="ZI140" s="91"/>
      <c r="ZJ140" s="91"/>
      <c r="ZK140" s="91"/>
      <c r="ZL140" s="91"/>
      <c r="ZM140" s="91"/>
      <c r="ZN140" s="91"/>
      <c r="ZO140" s="91"/>
      <c r="ZP140" s="91"/>
      <c r="ZQ140" s="91"/>
      <c r="ZR140" s="91"/>
      <c r="ZS140" s="91"/>
      <c r="ZT140" s="91"/>
      <c r="ZU140" s="91"/>
      <c r="ZV140" s="91"/>
      <c r="ZW140" s="91"/>
      <c r="ZX140" s="91"/>
      <c r="ZY140" s="91"/>
      <c r="ZZ140" s="91"/>
      <c r="AAA140" s="91"/>
      <c r="AAB140" s="91"/>
      <c r="AAC140" s="91"/>
      <c r="AAD140" s="91"/>
      <c r="AAE140" s="91"/>
      <c r="AAF140" s="91"/>
      <c r="AAG140" s="91"/>
      <c r="AAH140" s="91"/>
      <c r="AAI140" s="91"/>
      <c r="AAJ140" s="91"/>
      <c r="AAK140" s="91"/>
      <c r="AAL140" s="91"/>
      <c r="AAM140" s="91"/>
      <c r="AAN140" s="91"/>
      <c r="AAO140" s="91"/>
      <c r="AAP140" s="91"/>
      <c r="AAQ140" s="91"/>
      <c r="AAR140" s="91"/>
      <c r="AAS140" s="91"/>
      <c r="AAT140" s="91"/>
      <c r="AAU140" s="91"/>
      <c r="AAV140" s="91"/>
      <c r="AAW140" s="91"/>
      <c r="AAX140" s="91"/>
      <c r="AAY140" s="91"/>
      <c r="AAZ140" s="91"/>
      <c r="ABA140" s="91"/>
      <c r="ABB140" s="91"/>
      <c r="ABC140" s="91"/>
      <c r="ABD140" s="91"/>
      <c r="ABE140" s="91"/>
      <c r="ABF140" s="91"/>
      <c r="ABG140" s="91"/>
      <c r="ABH140" s="91"/>
      <c r="ABI140" s="91"/>
      <c r="ABJ140" s="91"/>
      <c r="ABK140" s="91"/>
      <c r="ABL140" s="91"/>
      <c r="ABM140" s="91"/>
      <c r="ABN140" s="91"/>
      <c r="ABO140" s="91"/>
      <c r="ABP140" s="91"/>
      <c r="ABQ140" s="91"/>
      <c r="ABR140" s="91"/>
      <c r="ABS140" s="91"/>
      <c r="ABT140" s="91"/>
      <c r="ABU140" s="91"/>
      <c r="ABV140" s="91"/>
      <c r="ABW140" s="91"/>
      <c r="ABX140" s="91"/>
      <c r="ABY140" s="91"/>
      <c r="ABZ140" s="91"/>
      <c r="ACA140" s="91"/>
      <c r="ACB140" s="91"/>
      <c r="ACC140" s="91"/>
      <c r="ACD140" s="91"/>
      <c r="ACE140" s="91"/>
      <c r="ACF140" s="91"/>
      <c r="ACG140" s="91"/>
      <c r="ACH140" s="91"/>
      <c r="ACI140" s="91"/>
      <c r="ACJ140" s="91"/>
      <c r="ACK140" s="91"/>
      <c r="ACL140" s="91"/>
      <c r="ACM140" s="91"/>
      <c r="ACN140" s="91"/>
      <c r="ACO140" s="91"/>
      <c r="ACP140" s="91"/>
      <c r="ACQ140" s="91"/>
      <c r="ACR140" s="91"/>
      <c r="ACS140" s="91"/>
      <c r="ACT140" s="91"/>
      <c r="ACU140" s="91"/>
      <c r="ACV140" s="91"/>
      <c r="ACW140" s="91"/>
      <c r="ACX140" s="91"/>
      <c r="ACY140" s="91"/>
      <c r="ACZ140" s="91"/>
      <c r="ADA140" s="91"/>
      <c r="ADB140" s="91"/>
      <c r="ADC140" s="91"/>
      <c r="ADD140" s="91"/>
      <c r="ADE140" s="91"/>
      <c r="ADF140" s="91"/>
      <c r="ADG140" s="91"/>
      <c r="ADH140" s="91"/>
      <c r="ADI140" s="91"/>
      <c r="ADJ140" s="91"/>
      <c r="ADK140" s="91"/>
      <c r="ADL140" s="91"/>
      <c r="ADM140" s="91"/>
      <c r="ADN140" s="91"/>
      <c r="ADO140" s="91"/>
      <c r="ADP140" s="91"/>
      <c r="ADQ140" s="91"/>
      <c r="ADR140" s="91"/>
      <c r="ADS140" s="91"/>
      <c r="ADT140" s="91"/>
      <c r="ADU140" s="91"/>
      <c r="ADV140" s="91"/>
      <c r="ADW140" s="91"/>
      <c r="ADX140" s="91"/>
      <c r="ADY140" s="91"/>
      <c r="ADZ140" s="91"/>
      <c r="AEA140" s="91"/>
      <c r="AEB140" s="91"/>
      <c r="AEC140" s="91"/>
      <c r="AED140" s="91"/>
      <c r="AEE140" s="91"/>
      <c r="AEF140" s="91"/>
      <c r="AEG140" s="91"/>
      <c r="AEH140" s="91"/>
      <c r="AEI140" s="91"/>
      <c r="AEJ140" s="91"/>
      <c r="AEK140" s="91"/>
      <c r="AEL140" s="91"/>
      <c r="AEM140" s="91"/>
      <c r="AEN140" s="91"/>
      <c r="AEO140" s="91"/>
      <c r="AEP140" s="91"/>
      <c r="AEQ140" s="91"/>
      <c r="AER140" s="91"/>
      <c r="AES140" s="91"/>
      <c r="AET140" s="91"/>
      <c r="AEU140" s="91"/>
      <c r="AEV140" s="91"/>
      <c r="AEW140" s="91"/>
      <c r="AEX140" s="91"/>
      <c r="AEY140" s="91"/>
      <c r="AEZ140" s="91"/>
      <c r="AFA140" s="91"/>
      <c r="AFB140" s="91"/>
      <c r="AFC140" s="91"/>
      <c r="AFD140" s="91"/>
      <c r="AFE140" s="91"/>
      <c r="AFF140" s="91"/>
      <c r="AFG140" s="91"/>
      <c r="AFH140" s="91"/>
      <c r="AFI140" s="91"/>
      <c r="AFJ140" s="91"/>
      <c r="AFK140" s="91"/>
      <c r="AFL140" s="91"/>
      <c r="AFM140" s="91"/>
      <c r="AFN140" s="91"/>
      <c r="AFO140" s="91"/>
      <c r="AFP140" s="91"/>
      <c r="AFQ140" s="91"/>
      <c r="AFR140" s="91"/>
      <c r="AFS140" s="91"/>
      <c r="AFT140" s="91"/>
      <c r="AFU140" s="91"/>
      <c r="AFV140" s="91"/>
      <c r="AFW140" s="91"/>
      <c r="AFX140" s="91"/>
      <c r="AFY140" s="91"/>
      <c r="AFZ140" s="91"/>
      <c r="AGA140" s="91"/>
      <c r="AGB140" s="91"/>
      <c r="AGC140" s="91"/>
      <c r="AGD140" s="91"/>
      <c r="AGE140" s="91"/>
      <c r="AGF140" s="91"/>
      <c r="AGG140" s="91"/>
      <c r="AGH140" s="91"/>
      <c r="AGI140" s="91"/>
      <c r="AGJ140" s="91"/>
      <c r="AGK140" s="91"/>
      <c r="AGL140" s="91"/>
      <c r="AGM140" s="91"/>
      <c r="AGN140" s="91"/>
      <c r="AGO140" s="91"/>
      <c r="AGP140" s="91"/>
      <c r="AGQ140" s="91"/>
      <c r="AGR140" s="91"/>
      <c r="AGS140" s="91"/>
      <c r="AGT140" s="91"/>
      <c r="AGU140" s="91"/>
      <c r="AGV140" s="91"/>
      <c r="AGW140" s="91"/>
      <c r="AGX140" s="91"/>
      <c r="AGY140" s="91"/>
      <c r="AGZ140" s="91"/>
      <c r="AHA140" s="91"/>
      <c r="AHB140" s="91"/>
      <c r="AHC140" s="91"/>
      <c r="AHD140" s="91"/>
      <c r="AHE140" s="91"/>
      <c r="AHF140" s="91"/>
      <c r="AHG140" s="91"/>
      <c r="AHH140" s="91"/>
      <c r="AHI140" s="91"/>
      <c r="AHJ140" s="91"/>
      <c r="AHK140" s="91"/>
      <c r="AHL140" s="91"/>
      <c r="AHM140" s="91"/>
      <c r="AHN140" s="91"/>
      <c r="AHO140" s="91"/>
      <c r="AHP140" s="91"/>
      <c r="AHQ140" s="91"/>
      <c r="AHR140" s="91"/>
      <c r="AHS140" s="91"/>
      <c r="AHT140" s="91"/>
      <c r="AHU140" s="91"/>
      <c r="AHV140" s="91"/>
      <c r="AHW140" s="91"/>
      <c r="AHX140" s="91"/>
      <c r="AHY140" s="91"/>
      <c r="AHZ140" s="91"/>
      <c r="AIA140" s="91"/>
      <c r="AIB140" s="91"/>
      <c r="AIC140" s="91"/>
      <c r="AID140" s="91"/>
      <c r="AIE140" s="91"/>
      <c r="AIF140" s="91"/>
      <c r="AIG140" s="91"/>
      <c r="AIH140" s="91"/>
      <c r="AII140" s="91"/>
      <c r="AIJ140" s="91"/>
      <c r="AIK140" s="91"/>
      <c r="AIL140" s="91"/>
      <c r="AIM140" s="91"/>
      <c r="AIN140" s="91"/>
      <c r="AIO140" s="91"/>
      <c r="AIP140" s="91"/>
      <c r="AIQ140" s="91"/>
      <c r="AIR140" s="91"/>
      <c r="AIS140" s="91"/>
      <c r="AIT140" s="91"/>
      <c r="AIU140" s="91"/>
      <c r="AIV140" s="91"/>
      <c r="AIW140" s="91"/>
      <c r="AIX140" s="91"/>
      <c r="AIY140" s="91"/>
      <c r="AIZ140" s="91"/>
      <c r="AJA140" s="91"/>
      <c r="AJB140" s="91"/>
      <c r="AJC140" s="91"/>
      <c r="AJD140" s="91"/>
      <c r="AJE140" s="91"/>
      <c r="AJF140" s="91"/>
      <c r="AJG140" s="91"/>
      <c r="AJH140" s="91"/>
      <c r="AJI140" s="91"/>
      <c r="AJJ140" s="91"/>
      <c r="AJK140" s="91"/>
      <c r="AJL140" s="91"/>
      <c r="AJM140" s="91"/>
      <c r="AJN140" s="91"/>
      <c r="AJO140" s="91"/>
      <c r="AJP140" s="91"/>
      <c r="AJQ140" s="91"/>
      <c r="AJR140" s="91"/>
      <c r="AJS140" s="91"/>
      <c r="AJT140" s="91"/>
      <c r="AJU140" s="91"/>
      <c r="AJV140" s="91"/>
      <c r="AJW140" s="91"/>
      <c r="AJX140" s="91"/>
      <c r="AJY140" s="91"/>
      <c r="AJZ140" s="91"/>
      <c r="AKA140" s="91"/>
      <c r="AKB140" s="91"/>
      <c r="AKC140" s="91"/>
      <c r="AKD140" s="91"/>
      <c r="AKE140" s="91"/>
      <c r="AKF140" s="91"/>
      <c r="AKG140" s="91"/>
      <c r="AKH140" s="91"/>
      <c r="AKI140" s="91"/>
      <c r="AKJ140" s="91"/>
      <c r="AKK140" s="91"/>
      <c r="AKL140" s="91"/>
      <c r="AKM140" s="91"/>
      <c r="AKN140" s="91"/>
      <c r="AKO140" s="91"/>
      <c r="AKP140" s="91"/>
      <c r="AKQ140" s="91"/>
      <c r="AKR140" s="91"/>
      <c r="AKS140" s="91"/>
      <c r="AKT140" s="91"/>
      <c r="AKU140" s="91"/>
      <c r="AKV140" s="91"/>
      <c r="AKW140" s="91"/>
      <c r="AKX140" s="91"/>
      <c r="AKY140" s="91"/>
      <c r="AKZ140" s="91"/>
      <c r="ALA140" s="91"/>
      <c r="ALB140" s="91"/>
      <c r="ALC140" s="91"/>
      <c r="ALD140" s="91"/>
      <c r="ALE140" s="91"/>
      <c r="ALF140" s="91"/>
      <c r="ALG140" s="91"/>
      <c r="ALH140" s="91"/>
      <c r="ALI140" s="91"/>
      <c r="ALJ140" s="91"/>
      <c r="ALK140" s="91"/>
      <c r="ALL140" s="91"/>
      <c r="ALM140" s="91"/>
      <c r="ALN140" s="91"/>
      <c r="ALO140" s="91"/>
      <c r="ALP140" s="91"/>
      <c r="ALQ140" s="91"/>
      <c r="ALR140" s="91"/>
      <c r="ALS140" s="91"/>
      <c r="ALT140" s="91"/>
      <c r="ALU140" s="91"/>
      <c r="ALV140" s="91"/>
      <c r="ALW140" s="91"/>
      <c r="ALX140" s="91"/>
      <c r="ALY140" s="91"/>
      <c r="ALZ140" s="91"/>
      <c r="AMA140" s="91"/>
      <c r="AMB140" s="91"/>
      <c r="AMC140" s="91"/>
      <c r="AMD140" s="91"/>
      <c r="AME140" s="91"/>
      <c r="AMF140" s="91"/>
      <c r="AMG140" s="91"/>
      <c r="AMH140" s="91"/>
      <c r="AMI140" s="91"/>
      <c r="AMJ140" s="91"/>
      <c r="AMK140" s="91"/>
      <c r="AML140" s="91"/>
      <c r="AMM140" s="91"/>
      <c r="AMN140" s="91"/>
      <c r="AMO140" s="91"/>
      <c r="AMP140" s="91"/>
      <c r="AMQ140" s="91"/>
      <c r="AMR140" s="91"/>
      <c r="AMS140" s="91"/>
      <c r="AMT140" s="91"/>
      <c r="AMU140" s="91"/>
      <c r="AMV140" s="91"/>
      <c r="AMW140" s="91"/>
      <c r="AMX140" s="91"/>
      <c r="AMY140" s="91"/>
      <c r="AMZ140" s="91"/>
      <c r="ANA140" s="91"/>
      <c r="ANB140" s="91"/>
      <c r="ANC140" s="91"/>
      <c r="AND140" s="91"/>
      <c r="ANE140" s="91"/>
      <c r="ANF140" s="91"/>
      <c r="ANG140" s="91"/>
      <c r="ANH140" s="91"/>
      <c r="ANI140" s="91"/>
      <c r="ANJ140" s="91"/>
      <c r="ANK140" s="91"/>
      <c r="ANL140" s="91"/>
      <c r="ANM140" s="91"/>
      <c r="ANN140" s="91"/>
      <c r="ANO140" s="91"/>
      <c r="ANP140" s="91"/>
      <c r="ANQ140" s="91"/>
      <c r="ANR140" s="91"/>
      <c r="ANS140" s="91"/>
      <c r="ANT140" s="91"/>
      <c r="ANU140" s="91"/>
      <c r="ANV140" s="91"/>
      <c r="ANW140" s="91"/>
      <c r="ANX140" s="91"/>
      <c r="ANY140" s="91"/>
      <c r="ANZ140" s="91"/>
      <c r="AOA140" s="91"/>
      <c r="AOB140" s="91"/>
      <c r="AOC140" s="91"/>
      <c r="AOD140" s="91"/>
      <c r="AOE140" s="91"/>
      <c r="AOF140" s="91"/>
      <c r="AOG140" s="91"/>
      <c r="AOH140" s="91"/>
      <c r="AOI140" s="91"/>
      <c r="AOJ140" s="91"/>
      <c r="AOK140" s="91"/>
      <c r="AOL140" s="91"/>
      <c r="AOM140" s="91"/>
      <c r="AON140" s="91"/>
      <c r="AOO140" s="91"/>
      <c r="AOP140" s="91"/>
      <c r="AOQ140" s="91"/>
      <c r="AOR140" s="91"/>
      <c r="AOS140" s="91"/>
      <c r="AOT140" s="91"/>
      <c r="AOU140" s="91"/>
      <c r="AOV140" s="91"/>
      <c r="AOW140" s="91"/>
      <c r="AOX140" s="91"/>
      <c r="AOY140" s="91"/>
      <c r="AOZ140" s="91"/>
      <c r="APA140" s="91"/>
      <c r="APB140" s="91"/>
      <c r="APC140" s="91"/>
      <c r="APD140" s="91"/>
      <c r="APE140" s="91"/>
      <c r="APF140" s="91"/>
      <c r="APG140" s="91"/>
      <c r="APH140" s="91"/>
      <c r="API140" s="91"/>
      <c r="APJ140" s="91"/>
      <c r="APK140" s="91"/>
      <c r="APL140" s="91"/>
      <c r="APM140" s="91"/>
      <c r="APN140" s="91"/>
      <c r="APO140" s="91"/>
      <c r="APP140" s="91"/>
      <c r="APQ140" s="91"/>
      <c r="APR140" s="91"/>
      <c r="APS140" s="91"/>
      <c r="APT140" s="91"/>
      <c r="APU140" s="91"/>
      <c r="APV140" s="91"/>
      <c r="APW140" s="91"/>
      <c r="APX140" s="91"/>
      <c r="APY140" s="91"/>
      <c r="APZ140" s="91"/>
      <c r="AQA140" s="91"/>
      <c r="AQB140" s="91"/>
      <c r="AQC140" s="91"/>
      <c r="AQD140" s="91"/>
      <c r="AQE140" s="91"/>
      <c r="AQF140" s="91"/>
      <c r="AQG140" s="91"/>
      <c r="AQH140" s="91"/>
      <c r="AQI140" s="91"/>
      <c r="AQJ140" s="91"/>
      <c r="AQK140" s="91"/>
      <c r="AQL140" s="91"/>
      <c r="AQM140" s="91"/>
      <c r="AQN140" s="91"/>
      <c r="AQO140" s="91"/>
      <c r="AQP140" s="91"/>
      <c r="AQQ140" s="91"/>
      <c r="AQR140" s="91"/>
      <c r="AQS140" s="91"/>
      <c r="AQT140" s="91"/>
      <c r="AQU140" s="91"/>
      <c r="AQV140" s="91"/>
      <c r="AQW140" s="91"/>
      <c r="AQX140" s="91"/>
      <c r="AQY140" s="91"/>
      <c r="AQZ140" s="91"/>
      <c r="ARA140" s="91"/>
      <c r="ARB140" s="91"/>
      <c r="ARC140" s="91"/>
      <c r="ARD140" s="91"/>
      <c r="ARE140" s="91"/>
      <c r="ARF140" s="91"/>
      <c r="ARG140" s="91"/>
      <c r="ARH140" s="91"/>
      <c r="ARI140" s="91"/>
      <c r="ARJ140" s="91"/>
      <c r="ARK140" s="91"/>
      <c r="ARL140" s="91"/>
      <c r="ARM140" s="91"/>
      <c r="ARN140" s="91"/>
      <c r="ARO140" s="91"/>
      <c r="ARP140" s="91"/>
      <c r="ARQ140" s="91"/>
      <c r="ARR140" s="91"/>
      <c r="ARS140" s="91"/>
      <c r="ART140" s="91"/>
      <c r="ARU140" s="91"/>
      <c r="ARV140" s="91"/>
      <c r="ARW140" s="91"/>
      <c r="ARX140" s="91"/>
      <c r="ARY140" s="91"/>
      <c r="ARZ140" s="91"/>
      <c r="ASA140" s="91"/>
      <c r="ASB140" s="91"/>
      <c r="ASC140" s="91"/>
      <c r="ASD140" s="91"/>
      <c r="ASE140" s="91"/>
      <c r="ASF140" s="91"/>
      <c r="ASG140" s="91"/>
      <c r="ASH140" s="91"/>
      <c r="ASI140" s="91"/>
      <c r="ASJ140" s="91"/>
      <c r="ASK140" s="91"/>
      <c r="ASL140" s="91"/>
      <c r="ASM140" s="91"/>
      <c r="ASN140" s="91"/>
      <c r="ASO140" s="91"/>
      <c r="ASP140" s="91"/>
      <c r="ASQ140" s="91"/>
      <c r="ASR140" s="91"/>
      <c r="ASS140" s="91"/>
      <c r="AST140" s="91"/>
      <c r="ASU140" s="91"/>
      <c r="ASV140" s="91"/>
      <c r="ASW140" s="91"/>
      <c r="ASX140" s="91"/>
      <c r="ASY140" s="91"/>
      <c r="ASZ140" s="91"/>
      <c r="ATA140" s="91"/>
      <c r="ATB140" s="91"/>
      <c r="ATC140" s="91"/>
      <c r="ATD140" s="91"/>
      <c r="ATE140" s="91"/>
      <c r="ATF140" s="91"/>
      <c r="ATG140" s="91"/>
      <c r="ATH140" s="91"/>
      <c r="ATI140" s="91"/>
      <c r="ATJ140" s="91"/>
      <c r="ATK140" s="91"/>
      <c r="ATL140" s="91"/>
      <c r="ATM140" s="91"/>
      <c r="ATN140" s="91"/>
      <c r="ATO140" s="91"/>
      <c r="ATP140" s="91"/>
      <c r="ATQ140" s="91"/>
      <c r="ATR140" s="91"/>
      <c r="ATS140" s="91"/>
      <c r="ATT140" s="91"/>
      <c r="ATU140" s="91"/>
      <c r="ATV140" s="91"/>
      <c r="ATW140" s="91"/>
      <c r="ATX140" s="91"/>
      <c r="ATY140" s="91"/>
      <c r="ATZ140" s="91"/>
      <c r="AUA140" s="91"/>
      <c r="AUB140" s="91"/>
      <c r="AUC140" s="91"/>
      <c r="AUD140" s="91"/>
      <c r="AUE140" s="91"/>
      <c r="AUF140" s="91"/>
      <c r="AUG140" s="91"/>
      <c r="AUH140" s="91"/>
      <c r="AUI140" s="91"/>
      <c r="AUJ140" s="91"/>
      <c r="AUK140" s="91"/>
      <c r="AUL140" s="91"/>
      <c r="AUM140" s="91"/>
      <c r="AUN140" s="91"/>
      <c r="AUO140" s="91"/>
      <c r="AUP140" s="91"/>
      <c r="AUQ140" s="91"/>
      <c r="AUR140" s="91"/>
      <c r="AUS140" s="91"/>
      <c r="AUT140" s="91"/>
      <c r="AUU140" s="91"/>
      <c r="AUV140" s="91"/>
      <c r="AUW140" s="91"/>
      <c r="AUX140" s="91"/>
      <c r="AUY140" s="91"/>
      <c r="AUZ140" s="91"/>
      <c r="AVA140" s="91"/>
      <c r="AVB140" s="91"/>
      <c r="AVC140" s="91"/>
      <c r="AVD140" s="91"/>
      <c r="AVE140" s="91"/>
      <c r="AVF140" s="91"/>
      <c r="AVG140" s="91"/>
      <c r="AVH140" s="91"/>
      <c r="AVI140" s="91"/>
      <c r="AVJ140" s="91"/>
      <c r="AVK140" s="91"/>
      <c r="AVL140" s="91"/>
      <c r="AVM140" s="91"/>
      <c r="AVN140" s="91"/>
      <c r="AVO140" s="91"/>
      <c r="AVP140" s="91"/>
      <c r="AVQ140" s="91"/>
      <c r="AVR140" s="91"/>
      <c r="AVS140" s="91"/>
      <c r="AVT140" s="91"/>
      <c r="AVU140" s="91"/>
      <c r="AVV140" s="91"/>
      <c r="AVW140" s="91"/>
      <c r="AVX140" s="91"/>
      <c r="AVY140" s="91"/>
      <c r="AVZ140" s="91"/>
      <c r="AWA140" s="91"/>
      <c r="AWB140" s="91"/>
      <c r="AWC140" s="91"/>
      <c r="AWD140" s="91"/>
      <c r="AWE140" s="91"/>
      <c r="AWF140" s="91"/>
      <c r="AWG140" s="91"/>
      <c r="AWH140" s="91"/>
      <c r="AWI140" s="91"/>
      <c r="AWJ140" s="91"/>
      <c r="AWK140" s="91"/>
      <c r="AWL140" s="91"/>
      <c r="AWM140" s="91"/>
      <c r="AWN140" s="91"/>
      <c r="AWO140" s="91"/>
      <c r="AWP140" s="91"/>
      <c r="AWQ140" s="91"/>
      <c r="AWR140" s="91"/>
      <c r="AWS140" s="91"/>
      <c r="AWT140" s="91"/>
      <c r="AWU140" s="91"/>
      <c r="AWV140" s="91"/>
      <c r="AWW140" s="91"/>
      <c r="AWX140" s="91"/>
      <c r="AWY140" s="91"/>
      <c r="AWZ140" s="91"/>
      <c r="AXA140" s="91"/>
      <c r="AXB140" s="91"/>
      <c r="AXC140" s="91"/>
      <c r="AXD140" s="91"/>
      <c r="AXE140" s="91"/>
      <c r="AXF140" s="91"/>
      <c r="AXG140" s="91"/>
      <c r="AXH140" s="91"/>
      <c r="AXI140" s="91"/>
      <c r="AXJ140" s="91"/>
      <c r="AXK140" s="91"/>
      <c r="AXL140" s="91"/>
      <c r="AXM140" s="91"/>
      <c r="AXN140" s="91"/>
      <c r="AXO140" s="91"/>
      <c r="AXP140" s="91"/>
      <c r="AXQ140" s="91"/>
      <c r="AXR140" s="91"/>
      <c r="AXS140" s="91"/>
      <c r="AXT140" s="91"/>
      <c r="AXU140" s="91"/>
      <c r="AXV140" s="91"/>
      <c r="AXW140" s="91"/>
      <c r="AXX140" s="91"/>
      <c r="AXY140" s="91"/>
      <c r="AXZ140" s="91"/>
      <c r="AYA140" s="91"/>
      <c r="AYB140" s="91"/>
      <c r="AYC140" s="91"/>
      <c r="AYD140" s="91"/>
      <c r="AYE140" s="91"/>
      <c r="AYF140" s="91"/>
      <c r="AYG140" s="91"/>
      <c r="AYH140" s="91"/>
      <c r="AYI140" s="91"/>
      <c r="AYJ140" s="91"/>
      <c r="AYK140" s="91"/>
      <c r="AYL140" s="91"/>
      <c r="AYM140" s="91"/>
      <c r="AYN140" s="91"/>
      <c r="AYO140" s="91"/>
      <c r="AYP140" s="91"/>
      <c r="AYQ140" s="91"/>
      <c r="AYR140" s="91"/>
      <c r="AYS140" s="91"/>
      <c r="AYT140" s="91"/>
      <c r="AYU140" s="91"/>
      <c r="AYV140" s="91"/>
      <c r="AYW140" s="91"/>
      <c r="AYX140" s="91"/>
      <c r="AYY140" s="91"/>
      <c r="AYZ140" s="91"/>
      <c r="AZA140" s="91"/>
      <c r="AZB140" s="91"/>
      <c r="AZC140" s="91"/>
      <c r="AZD140" s="91"/>
      <c r="AZE140" s="91"/>
      <c r="AZF140" s="91"/>
      <c r="AZG140" s="91"/>
      <c r="AZH140" s="91"/>
      <c r="AZI140" s="91"/>
      <c r="AZJ140" s="91"/>
      <c r="AZK140" s="91"/>
      <c r="AZL140" s="91"/>
      <c r="AZM140" s="91"/>
      <c r="AZN140" s="91"/>
      <c r="AZO140" s="91"/>
      <c r="AZP140" s="91"/>
      <c r="AZQ140" s="91"/>
      <c r="AZR140" s="91"/>
      <c r="AZS140" s="91"/>
      <c r="AZT140" s="91"/>
      <c r="AZU140" s="91"/>
      <c r="AZV140" s="91"/>
      <c r="AZW140" s="91"/>
      <c r="AZX140" s="91"/>
      <c r="AZY140" s="91"/>
      <c r="AZZ140" s="91"/>
      <c r="BAA140" s="91"/>
      <c r="BAB140" s="91"/>
      <c r="BAC140" s="91"/>
      <c r="BAD140" s="91"/>
      <c r="BAE140" s="91"/>
      <c r="BAF140" s="91"/>
      <c r="BAG140" s="91"/>
      <c r="BAH140" s="91"/>
      <c r="BAI140" s="91"/>
      <c r="BAJ140" s="91"/>
      <c r="BAK140" s="91"/>
      <c r="BAL140" s="91"/>
      <c r="BAM140" s="91"/>
      <c r="BAN140" s="91"/>
      <c r="BAO140" s="91"/>
      <c r="BAP140" s="91"/>
      <c r="BAQ140" s="91"/>
      <c r="BAR140" s="91"/>
      <c r="BAS140" s="91"/>
      <c r="BAT140" s="91"/>
      <c r="BAU140" s="91"/>
      <c r="BAV140" s="91"/>
      <c r="BAW140" s="91"/>
      <c r="BAX140" s="91"/>
      <c r="BAY140" s="91"/>
      <c r="BAZ140" s="91"/>
      <c r="BBA140" s="91"/>
      <c r="BBB140" s="91"/>
      <c r="BBC140" s="91"/>
      <c r="BBD140" s="91"/>
      <c r="BBE140" s="91"/>
      <c r="BBF140" s="91"/>
      <c r="BBG140" s="91"/>
      <c r="BBH140" s="91"/>
      <c r="BBI140" s="91"/>
      <c r="BBJ140" s="91"/>
      <c r="BBK140" s="91"/>
      <c r="BBL140" s="91"/>
      <c r="BBM140" s="91"/>
      <c r="BBN140" s="91"/>
      <c r="BBO140" s="91"/>
      <c r="BBP140" s="91"/>
      <c r="BBQ140" s="91"/>
      <c r="BBR140" s="91"/>
      <c r="BBS140" s="91"/>
      <c r="BBT140" s="91"/>
      <c r="BBU140" s="91"/>
      <c r="BBV140" s="91"/>
      <c r="BBW140" s="91"/>
      <c r="BBX140" s="91"/>
      <c r="BBY140" s="91"/>
      <c r="BBZ140" s="91"/>
      <c r="BCA140" s="91"/>
      <c r="BCB140" s="91"/>
      <c r="BCC140" s="91"/>
      <c r="BCD140" s="91"/>
      <c r="BCE140" s="91"/>
      <c r="BCF140" s="91"/>
      <c r="BCG140" s="91"/>
      <c r="BCH140" s="91"/>
      <c r="BCI140" s="91"/>
      <c r="BCJ140" s="91"/>
      <c r="BCK140" s="91"/>
      <c r="BCL140" s="91"/>
      <c r="BCM140" s="91"/>
      <c r="BCN140" s="91"/>
      <c r="BCO140" s="91"/>
      <c r="BCP140" s="91"/>
      <c r="BCQ140" s="91"/>
      <c r="BCR140" s="91"/>
      <c r="BCS140" s="91"/>
      <c r="BCT140" s="91"/>
      <c r="BCU140" s="91"/>
      <c r="BCV140" s="91"/>
      <c r="BCW140" s="91"/>
      <c r="BCX140" s="91"/>
      <c r="BCY140" s="91"/>
      <c r="BCZ140" s="91"/>
      <c r="BDA140" s="91"/>
      <c r="BDB140" s="91"/>
      <c r="BDC140" s="91"/>
      <c r="BDD140" s="91"/>
      <c r="BDE140" s="91"/>
      <c r="BDF140" s="91"/>
      <c r="BDG140" s="91"/>
      <c r="BDH140" s="91"/>
      <c r="BDI140" s="91"/>
      <c r="BDJ140" s="91"/>
      <c r="BDK140" s="91"/>
      <c r="BDL140" s="91"/>
      <c r="BDM140" s="91"/>
      <c r="BDN140" s="91"/>
      <c r="BDO140" s="91"/>
      <c r="BDP140" s="91"/>
      <c r="BDQ140" s="91"/>
      <c r="BDR140" s="91"/>
      <c r="BDS140" s="91"/>
      <c r="BDT140" s="91"/>
      <c r="BDU140" s="91"/>
      <c r="BDV140" s="91"/>
      <c r="BDW140" s="91"/>
      <c r="BDX140" s="91"/>
      <c r="BDY140" s="91"/>
      <c r="BDZ140" s="91"/>
      <c r="BEA140" s="91"/>
      <c r="BEB140" s="91"/>
      <c r="BEC140" s="91"/>
      <c r="BED140" s="91"/>
      <c r="BEE140" s="91"/>
      <c r="BEF140" s="91"/>
      <c r="BEG140" s="91"/>
      <c r="BEH140" s="91"/>
      <c r="BEI140" s="91"/>
      <c r="BEJ140" s="91"/>
      <c r="BEK140" s="91"/>
      <c r="BEL140" s="91"/>
      <c r="BEM140" s="91"/>
      <c r="BEN140" s="91"/>
      <c r="BEO140" s="91"/>
      <c r="BEP140" s="91"/>
      <c r="BEQ140" s="91"/>
      <c r="BER140" s="91"/>
      <c r="BES140" s="91"/>
      <c r="BET140" s="91"/>
      <c r="BEU140" s="91"/>
      <c r="BEV140" s="91"/>
      <c r="BEW140" s="91"/>
      <c r="BEX140" s="91"/>
      <c r="BEY140" s="91"/>
      <c r="BEZ140" s="91"/>
      <c r="BFA140" s="91"/>
      <c r="BFB140" s="91"/>
      <c r="BFC140" s="91"/>
      <c r="BFD140" s="91"/>
      <c r="BFE140" s="91"/>
      <c r="BFF140" s="91"/>
      <c r="BFG140" s="91"/>
      <c r="BFH140" s="91"/>
      <c r="BFI140" s="91"/>
      <c r="BFJ140" s="91"/>
      <c r="BFK140" s="91"/>
      <c r="BFL140" s="91"/>
      <c r="BFM140" s="91"/>
      <c r="BFN140" s="91"/>
      <c r="BFO140" s="91"/>
      <c r="BFP140" s="91"/>
      <c r="BFQ140" s="91"/>
      <c r="BFR140" s="91"/>
      <c r="BFS140" s="91"/>
      <c r="BFT140" s="91"/>
      <c r="BFU140" s="91"/>
      <c r="BFV140" s="91"/>
      <c r="BFW140" s="91"/>
      <c r="BFX140" s="91"/>
      <c r="BFY140" s="91"/>
      <c r="BFZ140" s="91"/>
      <c r="BGA140" s="91"/>
      <c r="BGB140" s="91"/>
      <c r="BGC140" s="91"/>
      <c r="BGD140" s="91"/>
      <c r="BGE140" s="91"/>
      <c r="BGF140" s="91"/>
      <c r="BGG140" s="91"/>
      <c r="BGH140" s="91"/>
      <c r="BGI140" s="91"/>
      <c r="BGJ140" s="91"/>
      <c r="BGK140" s="91"/>
      <c r="BGL140" s="91"/>
      <c r="BGM140" s="91"/>
      <c r="BGN140" s="91"/>
      <c r="BGO140" s="91"/>
      <c r="BGP140" s="91"/>
      <c r="BGQ140" s="91"/>
      <c r="BGR140" s="91"/>
      <c r="BGS140" s="91"/>
      <c r="BGT140" s="91"/>
      <c r="BGU140" s="91"/>
      <c r="BGV140" s="91"/>
      <c r="BGW140" s="91"/>
      <c r="BGX140" s="91"/>
      <c r="BGY140" s="91"/>
      <c r="BGZ140" s="91"/>
      <c r="BHA140" s="91"/>
      <c r="BHB140" s="91"/>
      <c r="BHC140" s="91"/>
      <c r="BHD140" s="91"/>
      <c r="BHE140" s="91"/>
      <c r="BHF140" s="91"/>
      <c r="BHG140" s="91"/>
      <c r="BHH140" s="91"/>
      <c r="BHI140" s="91"/>
      <c r="BHJ140" s="91"/>
      <c r="BHK140" s="91"/>
      <c r="BHL140" s="91"/>
      <c r="BHM140" s="91"/>
      <c r="BHN140" s="91"/>
      <c r="BHO140" s="91"/>
      <c r="BHP140" s="91"/>
      <c r="BHQ140" s="91"/>
      <c r="BHR140" s="91"/>
      <c r="BHS140" s="91"/>
      <c r="BHT140" s="91"/>
      <c r="BHU140" s="91"/>
      <c r="BHV140" s="91"/>
      <c r="BHW140" s="91"/>
      <c r="BHX140" s="91"/>
      <c r="BHY140" s="91"/>
      <c r="BHZ140" s="91"/>
      <c r="BIA140" s="91"/>
      <c r="BIB140" s="91"/>
      <c r="BIC140" s="91"/>
      <c r="BID140" s="91"/>
      <c r="BIE140" s="91"/>
      <c r="BIF140" s="91"/>
      <c r="BIG140" s="91"/>
      <c r="BIH140" s="91"/>
      <c r="BII140" s="91"/>
      <c r="BIJ140" s="91"/>
      <c r="BIK140" s="91"/>
      <c r="BIL140" s="91"/>
      <c r="BIM140" s="91"/>
      <c r="BIN140" s="91"/>
      <c r="BIO140" s="91"/>
      <c r="BIP140" s="91"/>
      <c r="BIQ140" s="91"/>
      <c r="BIR140" s="91"/>
      <c r="BIS140" s="91"/>
      <c r="BIT140" s="91"/>
      <c r="BIU140" s="91"/>
      <c r="BIV140" s="91"/>
      <c r="BIW140" s="91"/>
      <c r="BIX140" s="91"/>
      <c r="BIY140" s="91"/>
      <c r="BIZ140" s="91"/>
      <c r="BJA140" s="91"/>
      <c r="BJB140" s="91"/>
      <c r="BJC140" s="91"/>
      <c r="BJD140" s="91"/>
      <c r="BJE140" s="91"/>
      <c r="BJF140" s="91"/>
      <c r="BJG140" s="91"/>
      <c r="BJH140" s="91"/>
      <c r="BJI140" s="91"/>
      <c r="BJJ140" s="91"/>
      <c r="BJK140" s="91"/>
      <c r="BJL140" s="91"/>
      <c r="BJM140" s="91"/>
      <c r="BJN140" s="91"/>
      <c r="BJO140" s="91"/>
      <c r="BJP140" s="91"/>
      <c r="BJQ140" s="91"/>
      <c r="BJR140" s="91"/>
      <c r="BJS140" s="91"/>
      <c r="BJT140" s="91"/>
      <c r="BJU140" s="91"/>
      <c r="BJV140" s="91"/>
      <c r="BJW140" s="91"/>
      <c r="BJX140" s="91"/>
      <c r="BJY140" s="91"/>
      <c r="BJZ140" s="91"/>
      <c r="BKA140" s="91"/>
      <c r="BKB140" s="91"/>
      <c r="BKC140" s="91"/>
      <c r="BKD140" s="91"/>
      <c r="BKE140" s="91"/>
      <c r="BKF140" s="91"/>
      <c r="BKG140" s="91"/>
      <c r="BKH140" s="91"/>
      <c r="BKI140" s="91"/>
      <c r="BKJ140" s="91"/>
      <c r="BKK140" s="91"/>
      <c r="BKL140" s="91"/>
      <c r="BKM140" s="91"/>
      <c r="BKN140" s="91"/>
      <c r="BKO140" s="91"/>
      <c r="BKP140" s="91"/>
      <c r="BKQ140" s="91"/>
      <c r="BKR140" s="91"/>
      <c r="BKS140" s="91"/>
      <c r="BKT140" s="91"/>
      <c r="BKU140" s="91"/>
      <c r="BKV140" s="91"/>
      <c r="BKW140" s="91"/>
      <c r="BKX140" s="91"/>
      <c r="BKY140" s="91"/>
      <c r="BKZ140" s="91"/>
      <c r="BLA140" s="91"/>
      <c r="BLB140" s="91"/>
      <c r="BLC140" s="91"/>
      <c r="BLD140" s="91"/>
      <c r="BLE140" s="91"/>
      <c r="BLF140" s="91"/>
      <c r="BLG140" s="91"/>
      <c r="BLH140" s="91"/>
      <c r="BLI140" s="91"/>
      <c r="BLJ140" s="91"/>
      <c r="BLK140" s="91"/>
      <c r="BLL140" s="91"/>
      <c r="BLM140" s="91"/>
      <c r="BLN140" s="91"/>
      <c r="BLO140" s="91"/>
      <c r="BLP140" s="91"/>
      <c r="BLQ140" s="91"/>
      <c r="BLR140" s="91"/>
      <c r="BLS140" s="91"/>
      <c r="BLT140" s="91"/>
      <c r="BLU140" s="91"/>
      <c r="BLV140" s="91"/>
      <c r="BLW140" s="91"/>
      <c r="BLX140" s="91"/>
      <c r="BLY140" s="91"/>
      <c r="BLZ140" s="91"/>
      <c r="BMA140" s="91"/>
      <c r="BMB140" s="91"/>
      <c r="BMC140" s="91"/>
      <c r="BMD140" s="91"/>
      <c r="BME140" s="91"/>
      <c r="BMF140" s="91"/>
      <c r="BMG140" s="91"/>
      <c r="BMH140" s="91"/>
      <c r="BMI140" s="91"/>
      <c r="BMJ140" s="91"/>
      <c r="BMK140" s="91"/>
      <c r="BML140" s="91"/>
      <c r="BMM140" s="91"/>
      <c r="BMN140" s="91"/>
      <c r="BMO140" s="91"/>
      <c r="BMP140" s="91"/>
      <c r="BMQ140" s="91"/>
      <c r="BMR140" s="91"/>
      <c r="BMS140" s="91"/>
      <c r="BMT140" s="91"/>
      <c r="BMU140" s="91"/>
      <c r="BMV140" s="91"/>
      <c r="BMW140" s="91"/>
      <c r="BMX140" s="91"/>
      <c r="BMY140" s="91"/>
      <c r="BMZ140" s="91"/>
      <c r="BNA140" s="91"/>
      <c r="BNB140" s="91"/>
      <c r="BNC140" s="91"/>
      <c r="BND140" s="91"/>
      <c r="BNE140" s="91"/>
      <c r="BNF140" s="91"/>
      <c r="BNG140" s="91"/>
      <c r="BNH140" s="91"/>
      <c r="BNI140" s="91"/>
      <c r="BNJ140" s="91"/>
      <c r="BNK140" s="91"/>
      <c r="BNL140" s="91"/>
      <c r="BNM140" s="91"/>
      <c r="BNN140" s="91"/>
      <c r="BNO140" s="91"/>
      <c r="BNP140" s="91"/>
      <c r="BNQ140" s="91"/>
      <c r="BNR140" s="91"/>
      <c r="BNS140" s="91"/>
      <c r="BNT140" s="91"/>
      <c r="BNU140" s="91"/>
      <c r="BNV140" s="91"/>
      <c r="BNW140" s="91"/>
      <c r="BNX140" s="91"/>
      <c r="BNY140" s="91"/>
      <c r="BNZ140" s="91"/>
      <c r="BOA140" s="91"/>
      <c r="BOB140" s="91"/>
      <c r="BOC140" s="91"/>
      <c r="BOD140" s="91"/>
      <c r="BOE140" s="91"/>
      <c r="BOF140" s="91"/>
      <c r="BOG140" s="91"/>
      <c r="BOH140" s="91"/>
      <c r="BOI140" s="91"/>
      <c r="BOJ140" s="91"/>
      <c r="BOK140" s="91"/>
      <c r="BOL140" s="91"/>
      <c r="BOM140" s="91"/>
      <c r="BON140" s="91"/>
      <c r="BOO140" s="91"/>
      <c r="BOP140" s="91"/>
      <c r="BOQ140" s="91"/>
      <c r="BOR140" s="91"/>
      <c r="BOS140" s="91"/>
      <c r="BOT140" s="91"/>
      <c r="BOU140" s="91"/>
      <c r="BOV140" s="91"/>
      <c r="BOW140" s="91"/>
      <c r="BOX140" s="91"/>
      <c r="BOY140" s="91"/>
      <c r="BOZ140" s="91"/>
      <c r="BPA140" s="91"/>
      <c r="BPB140" s="91"/>
      <c r="BPC140" s="91"/>
      <c r="BPD140" s="91"/>
      <c r="BPE140" s="91"/>
      <c r="BPF140" s="91"/>
      <c r="BPG140" s="91"/>
      <c r="BPH140" s="91"/>
      <c r="BPI140" s="91"/>
      <c r="BPJ140" s="91"/>
      <c r="BPK140" s="91"/>
      <c r="BPL140" s="91"/>
      <c r="BPM140" s="91"/>
      <c r="BPN140" s="91"/>
      <c r="BPO140" s="91"/>
      <c r="BPP140" s="91"/>
      <c r="BPQ140" s="91"/>
      <c r="BPR140" s="91"/>
      <c r="BPS140" s="91"/>
      <c r="BPT140" s="91"/>
      <c r="BPU140" s="91"/>
      <c r="BPV140" s="91"/>
      <c r="BPW140" s="91"/>
      <c r="BPX140" s="91"/>
      <c r="BPY140" s="91"/>
      <c r="BPZ140" s="91"/>
      <c r="BQA140" s="91"/>
      <c r="BQB140" s="91"/>
      <c r="BQC140" s="91"/>
      <c r="BQD140" s="91"/>
      <c r="BQE140" s="91"/>
      <c r="BQF140" s="91"/>
      <c r="BQG140" s="91"/>
      <c r="BQH140" s="91"/>
      <c r="BQI140" s="91"/>
      <c r="BQJ140" s="91"/>
      <c r="BQK140" s="91"/>
      <c r="BQL140" s="91"/>
      <c r="BQM140" s="91"/>
      <c r="BQN140" s="91"/>
      <c r="BQO140" s="91"/>
      <c r="BQP140" s="91"/>
      <c r="BQQ140" s="91"/>
      <c r="BQR140" s="91"/>
      <c r="BQS140" s="91"/>
      <c r="BQT140" s="91"/>
      <c r="BQU140" s="91"/>
      <c r="BQV140" s="91"/>
      <c r="BQW140" s="91"/>
      <c r="BQX140" s="91"/>
      <c r="BQY140" s="91"/>
      <c r="BQZ140" s="91"/>
      <c r="BRA140" s="91"/>
      <c r="BRB140" s="91"/>
      <c r="BRC140" s="91"/>
      <c r="BRD140" s="91"/>
      <c r="BRE140" s="91"/>
      <c r="BRF140" s="91"/>
      <c r="BRG140" s="91"/>
      <c r="BRH140" s="91"/>
      <c r="BRI140" s="91"/>
      <c r="BRJ140" s="91"/>
      <c r="BRK140" s="91"/>
      <c r="BRL140" s="91"/>
      <c r="BRM140" s="91"/>
      <c r="BRN140" s="91"/>
      <c r="BRO140" s="91"/>
      <c r="BRP140" s="91"/>
      <c r="BRQ140" s="91"/>
      <c r="BRR140" s="91"/>
      <c r="BRS140" s="91"/>
      <c r="BRT140" s="91"/>
      <c r="BRU140" s="91"/>
      <c r="BRV140" s="91"/>
      <c r="BRW140" s="91"/>
      <c r="BRX140" s="91"/>
      <c r="BRY140" s="91"/>
      <c r="BRZ140" s="91"/>
      <c r="BSA140" s="91"/>
      <c r="BSB140" s="91"/>
      <c r="BSC140" s="91"/>
      <c r="BSD140" s="91"/>
      <c r="BSE140" s="91"/>
      <c r="BSF140" s="91"/>
      <c r="BSG140" s="91"/>
      <c r="BSH140" s="91"/>
      <c r="BSI140" s="91"/>
      <c r="BSJ140" s="91"/>
      <c r="BSK140" s="91"/>
      <c r="BSL140" s="91"/>
      <c r="BSM140" s="91"/>
      <c r="BSN140" s="91"/>
      <c r="BSO140" s="91"/>
      <c r="BSP140" s="91"/>
      <c r="BSQ140" s="91"/>
      <c r="BSR140" s="91"/>
      <c r="BSS140" s="91"/>
      <c r="BST140" s="91"/>
      <c r="BSU140" s="91"/>
      <c r="BSV140" s="91"/>
      <c r="BSW140" s="91"/>
      <c r="BSX140" s="91"/>
      <c r="BSY140" s="91"/>
      <c r="BSZ140" s="91"/>
      <c r="BTA140" s="91"/>
      <c r="BTB140" s="91"/>
      <c r="BTC140" s="91"/>
      <c r="BTD140" s="91"/>
      <c r="BTE140" s="91"/>
      <c r="BTF140" s="91"/>
      <c r="BTG140" s="91"/>
      <c r="BTH140" s="91"/>
      <c r="BTI140" s="91"/>
      <c r="BTJ140" s="91"/>
      <c r="BTK140" s="91"/>
      <c r="BTL140" s="91"/>
      <c r="BTM140" s="91"/>
      <c r="BTN140" s="91"/>
      <c r="BTO140" s="91"/>
      <c r="BTP140" s="91"/>
      <c r="BTQ140" s="91"/>
      <c r="BTR140" s="91"/>
      <c r="BTS140" s="91"/>
      <c r="BTT140" s="91"/>
      <c r="BTU140" s="91"/>
      <c r="BTV140" s="91"/>
      <c r="BTW140" s="91"/>
      <c r="BTX140" s="91"/>
      <c r="BTY140" s="91"/>
      <c r="BTZ140" s="91"/>
      <c r="BUA140" s="91"/>
      <c r="BUB140" s="91"/>
      <c r="BUC140" s="91"/>
      <c r="BUD140" s="91"/>
      <c r="BUE140" s="91"/>
      <c r="BUF140" s="91"/>
      <c r="BUG140" s="91"/>
      <c r="BUH140" s="91"/>
      <c r="BUI140" s="91"/>
      <c r="BUJ140" s="91"/>
      <c r="BUK140" s="91"/>
      <c r="BUL140" s="91"/>
      <c r="BUM140" s="91"/>
      <c r="BUN140" s="91"/>
      <c r="BUO140" s="91"/>
      <c r="BUP140" s="91"/>
      <c r="BUQ140" s="91"/>
      <c r="BUR140" s="91"/>
      <c r="BUS140" s="91"/>
      <c r="BUT140" s="91"/>
      <c r="BUU140" s="91"/>
      <c r="BUV140" s="91"/>
      <c r="BUW140" s="91"/>
      <c r="BUX140" s="91"/>
      <c r="BUY140" s="91"/>
      <c r="BUZ140" s="91"/>
      <c r="BVA140" s="91"/>
      <c r="BVB140" s="91"/>
      <c r="BVC140" s="91"/>
      <c r="BVD140" s="91"/>
      <c r="BVE140" s="91"/>
      <c r="BVF140" s="91"/>
      <c r="BVG140" s="91"/>
      <c r="BVH140" s="91"/>
      <c r="BVI140" s="91"/>
      <c r="BVJ140" s="91"/>
      <c r="BVK140" s="91"/>
      <c r="BVL140" s="91"/>
      <c r="BVM140" s="91"/>
      <c r="BVN140" s="91"/>
      <c r="BVO140" s="91"/>
      <c r="BVP140" s="91"/>
      <c r="BVQ140" s="91"/>
      <c r="BVR140" s="91"/>
      <c r="BVS140" s="91"/>
      <c r="BVT140" s="91"/>
      <c r="BVU140" s="91"/>
      <c r="BVV140" s="91"/>
      <c r="BVW140" s="91"/>
      <c r="BVX140" s="91"/>
      <c r="BVY140" s="91"/>
      <c r="BVZ140" s="91"/>
      <c r="BWA140" s="91"/>
      <c r="BWB140" s="91"/>
      <c r="BWC140" s="91"/>
      <c r="BWD140" s="91"/>
      <c r="BWE140" s="91"/>
      <c r="BWF140" s="91"/>
      <c r="BWG140" s="91"/>
      <c r="BWH140" s="91"/>
      <c r="BWI140" s="91"/>
      <c r="BWJ140" s="91"/>
      <c r="BWK140" s="91"/>
      <c r="BWL140" s="91"/>
      <c r="BWM140" s="91"/>
      <c r="BWN140" s="91"/>
      <c r="BWO140" s="91"/>
      <c r="BWP140" s="91"/>
      <c r="BWQ140" s="91"/>
      <c r="BWR140" s="91"/>
      <c r="BWS140" s="91"/>
      <c r="BWT140" s="91"/>
      <c r="BWU140" s="91"/>
      <c r="BWV140" s="91"/>
      <c r="BWW140" s="91"/>
      <c r="BWX140" s="91"/>
      <c r="BWY140" s="91"/>
      <c r="BWZ140" s="91"/>
      <c r="BXA140" s="91"/>
      <c r="BXB140" s="91"/>
      <c r="BXC140" s="91"/>
      <c r="BXD140" s="91"/>
      <c r="BXE140" s="91"/>
      <c r="BXF140" s="91"/>
      <c r="BXG140" s="91"/>
      <c r="BXH140" s="91"/>
      <c r="BXI140" s="91"/>
      <c r="BXJ140" s="91"/>
      <c r="BXK140" s="91"/>
      <c r="BXL140" s="91"/>
      <c r="BXM140" s="91"/>
      <c r="BXN140" s="91"/>
      <c r="BXO140" s="91"/>
      <c r="BXP140" s="91"/>
      <c r="BXQ140" s="91"/>
      <c r="BXR140" s="91"/>
      <c r="BXS140" s="91"/>
      <c r="BXT140" s="91"/>
      <c r="BXU140" s="91"/>
      <c r="BXV140" s="91"/>
      <c r="BXW140" s="91"/>
      <c r="BXX140" s="91"/>
      <c r="BXY140" s="91"/>
      <c r="BXZ140" s="91"/>
      <c r="BYA140" s="91"/>
      <c r="BYB140" s="91"/>
      <c r="BYC140" s="91"/>
      <c r="BYD140" s="91"/>
      <c r="BYE140" s="91"/>
      <c r="BYF140" s="91"/>
      <c r="BYG140" s="91"/>
      <c r="BYH140" s="91"/>
      <c r="BYI140" s="91"/>
      <c r="BYJ140" s="91"/>
      <c r="BYK140" s="91"/>
      <c r="BYL140" s="91"/>
      <c r="BYM140" s="91"/>
      <c r="BYN140" s="91"/>
      <c r="BYO140" s="91"/>
      <c r="BYP140" s="91"/>
      <c r="BYQ140" s="91"/>
      <c r="BYR140" s="91"/>
      <c r="BYS140" s="91"/>
      <c r="BYT140" s="91"/>
      <c r="BYU140" s="91"/>
      <c r="BYV140" s="91"/>
      <c r="BYW140" s="91"/>
      <c r="BYX140" s="91"/>
      <c r="BYY140" s="91"/>
      <c r="BYZ140" s="91"/>
      <c r="BZA140" s="91"/>
      <c r="BZB140" s="91"/>
      <c r="BZC140" s="91"/>
      <c r="BZD140" s="91"/>
      <c r="BZE140" s="91"/>
      <c r="BZF140" s="91"/>
      <c r="BZG140" s="91"/>
      <c r="BZH140" s="91"/>
      <c r="BZI140" s="91"/>
      <c r="BZJ140" s="91"/>
      <c r="BZK140" s="91"/>
      <c r="BZL140" s="91"/>
      <c r="BZM140" s="91"/>
      <c r="BZN140" s="91"/>
      <c r="BZO140" s="91"/>
      <c r="BZP140" s="91"/>
      <c r="BZQ140" s="91"/>
      <c r="BZR140" s="91"/>
      <c r="BZS140" s="91"/>
      <c r="BZT140" s="91"/>
      <c r="BZU140" s="91"/>
      <c r="BZV140" s="91"/>
      <c r="BZW140" s="91"/>
      <c r="BZX140" s="91"/>
      <c r="BZY140" s="91"/>
      <c r="BZZ140" s="91"/>
      <c r="CAA140" s="91"/>
      <c r="CAB140" s="91"/>
      <c r="CAC140" s="91"/>
      <c r="CAD140" s="91"/>
      <c r="CAE140" s="91"/>
      <c r="CAF140" s="91"/>
      <c r="CAG140" s="91"/>
      <c r="CAH140" s="91"/>
      <c r="CAI140" s="91"/>
      <c r="CAJ140" s="91"/>
      <c r="CAK140" s="91"/>
      <c r="CAL140" s="91"/>
      <c r="CAM140" s="91"/>
      <c r="CAN140" s="91"/>
      <c r="CAO140" s="91"/>
      <c r="CAP140" s="91"/>
      <c r="CAQ140" s="91"/>
      <c r="CAR140" s="91"/>
      <c r="CAS140" s="91"/>
      <c r="CAT140" s="91"/>
      <c r="CAU140" s="91"/>
      <c r="CAV140" s="91"/>
      <c r="CAW140" s="91"/>
      <c r="CAX140" s="91"/>
      <c r="CAY140" s="91"/>
    </row>
    <row r="141" spans="2:2079" s="77" customFormat="1" ht="15.75" thickBot="1" x14ac:dyDescent="0.3">
      <c r="B141" s="15" t="s">
        <v>114</v>
      </c>
      <c r="C141" s="16"/>
      <c r="D141" s="27">
        <f t="shared" ref="D141:F141" si="48">D140/D138</f>
        <v>0.29984663022192437</v>
      </c>
      <c r="E141" s="27">
        <f t="shared" si="48"/>
        <v>8.3038774222234671E-2</v>
      </c>
      <c r="F141" s="27">
        <f t="shared" si="48"/>
        <v>0.30189236917744999</v>
      </c>
      <c r="G141" s="27">
        <f>G140/G138</f>
        <v>6.1358323524957612E-4</v>
      </c>
      <c r="H141" s="27">
        <f t="shared" ref="H141:M141" si="49">H140/H138</f>
        <v>0</v>
      </c>
      <c r="I141" s="27">
        <f t="shared" si="49"/>
        <v>0.5143987574434522</v>
      </c>
      <c r="J141" s="27">
        <f t="shared" si="49"/>
        <v>0.11655368414050314</v>
      </c>
      <c r="K141" s="27">
        <f>K140/K138</f>
        <v>0.37658339026865328</v>
      </c>
      <c r="L141" s="27">
        <f t="shared" si="49"/>
        <v>0.28570284428913634</v>
      </c>
      <c r="M141" s="27">
        <f t="shared" si="49"/>
        <v>5.2735280030619057E-5</v>
      </c>
      <c r="N141" s="36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  <c r="AV141" s="91"/>
      <c r="AW141" s="91"/>
      <c r="AX141" s="91"/>
      <c r="AY141" s="91"/>
      <c r="AZ141" s="91"/>
      <c r="BA141" s="91"/>
      <c r="BB141" s="91"/>
      <c r="BC141" s="91"/>
      <c r="BD141" s="91"/>
      <c r="BE141" s="91"/>
      <c r="BF141" s="91"/>
      <c r="BG141" s="91"/>
      <c r="BH141" s="91"/>
      <c r="BI141" s="91"/>
      <c r="BJ141" s="91"/>
      <c r="BK141" s="91"/>
      <c r="BL141" s="91"/>
      <c r="BM141" s="91"/>
      <c r="BN141" s="91"/>
      <c r="BO141" s="91"/>
      <c r="BP141" s="91"/>
      <c r="BQ141" s="91"/>
      <c r="BR141" s="91"/>
      <c r="BS141" s="91"/>
      <c r="BT141" s="91"/>
      <c r="BU141" s="91"/>
      <c r="BV141" s="91"/>
      <c r="BW141" s="91"/>
      <c r="BX141" s="91"/>
      <c r="BY141" s="91"/>
      <c r="BZ141" s="91"/>
      <c r="CA141" s="91"/>
      <c r="CB141" s="91"/>
      <c r="CC141" s="91"/>
      <c r="CD141" s="91"/>
      <c r="CE141" s="91"/>
      <c r="CF141" s="91"/>
      <c r="CG141" s="91"/>
      <c r="CH141" s="91"/>
      <c r="CI141" s="91"/>
      <c r="CJ141" s="91"/>
      <c r="CK141" s="91"/>
      <c r="CL141" s="91"/>
      <c r="CM141" s="91"/>
      <c r="CN141" s="91"/>
      <c r="CO141" s="91"/>
      <c r="CP141" s="91"/>
      <c r="CQ141" s="91"/>
      <c r="CR141" s="91"/>
      <c r="CS141" s="91"/>
      <c r="CT141" s="91"/>
      <c r="CU141" s="91"/>
      <c r="CV141" s="91"/>
      <c r="CW141" s="91"/>
      <c r="CX141" s="91"/>
      <c r="CY141" s="91"/>
      <c r="CZ141" s="91"/>
      <c r="DA141" s="91"/>
      <c r="DB141" s="91"/>
      <c r="DC141" s="91"/>
      <c r="DD141" s="91"/>
      <c r="DE141" s="91"/>
      <c r="DF141" s="91"/>
      <c r="DG141" s="91"/>
      <c r="DH141" s="91"/>
      <c r="DI141" s="91"/>
      <c r="DJ141" s="91"/>
      <c r="DK141" s="91"/>
      <c r="DL141" s="91"/>
      <c r="DM141" s="91"/>
      <c r="DN141" s="91"/>
      <c r="DO141" s="91"/>
      <c r="DP141" s="91"/>
      <c r="DQ141" s="91"/>
      <c r="DR141" s="91"/>
      <c r="DS141" s="91"/>
      <c r="DT141" s="91"/>
      <c r="DU141" s="91"/>
      <c r="DV141" s="91"/>
      <c r="DW141" s="91"/>
      <c r="DX141" s="91"/>
      <c r="DY141" s="91"/>
      <c r="DZ141" s="91"/>
      <c r="EA141" s="91"/>
      <c r="EB141" s="91"/>
      <c r="EC141" s="91"/>
      <c r="ED141" s="91"/>
      <c r="EE141" s="91"/>
      <c r="EF141" s="91"/>
      <c r="EG141" s="91"/>
      <c r="EH141" s="91"/>
      <c r="EI141" s="91"/>
      <c r="EJ141" s="91"/>
      <c r="EK141" s="91"/>
      <c r="EL141" s="91"/>
      <c r="EM141" s="91"/>
      <c r="EN141" s="91"/>
      <c r="EO141" s="91"/>
      <c r="EP141" s="91"/>
      <c r="EQ141" s="91"/>
      <c r="ER141" s="91"/>
      <c r="ES141" s="91"/>
      <c r="ET141" s="91"/>
      <c r="EU141" s="91"/>
      <c r="EV141" s="91"/>
      <c r="EW141" s="91"/>
      <c r="EX141" s="91"/>
      <c r="EY141" s="91"/>
      <c r="EZ141" s="91"/>
      <c r="FA141" s="91"/>
      <c r="FB141" s="91"/>
      <c r="FC141" s="91"/>
      <c r="FD141" s="91"/>
      <c r="FE141" s="91"/>
      <c r="FF141" s="91"/>
      <c r="FG141" s="91"/>
      <c r="FH141" s="91"/>
      <c r="FI141" s="91"/>
      <c r="FJ141" s="91"/>
      <c r="FK141" s="91"/>
      <c r="FL141" s="91"/>
      <c r="FM141" s="91"/>
      <c r="FN141" s="91"/>
      <c r="FO141" s="91"/>
      <c r="FP141" s="91"/>
      <c r="FQ141" s="91"/>
      <c r="FR141" s="91"/>
      <c r="FS141" s="91"/>
      <c r="FT141" s="91"/>
      <c r="FU141" s="91"/>
      <c r="FV141" s="91"/>
      <c r="FW141" s="91"/>
      <c r="FX141" s="91"/>
      <c r="FY141" s="91"/>
      <c r="FZ141" s="91"/>
      <c r="GA141" s="91"/>
      <c r="GB141" s="91"/>
      <c r="GC141" s="91"/>
      <c r="GD141" s="91"/>
      <c r="GE141" s="91"/>
      <c r="GF141" s="91"/>
      <c r="GG141" s="91"/>
      <c r="GH141" s="91"/>
      <c r="GI141" s="91"/>
      <c r="GJ141" s="91"/>
      <c r="GK141" s="91"/>
      <c r="GL141" s="91"/>
      <c r="GM141" s="91"/>
      <c r="GN141" s="91"/>
      <c r="GO141" s="91"/>
      <c r="GP141" s="91"/>
      <c r="GQ141" s="91"/>
      <c r="GR141" s="91"/>
      <c r="GS141" s="91"/>
      <c r="GT141" s="91"/>
      <c r="GU141" s="91"/>
      <c r="GV141" s="91"/>
      <c r="GW141" s="91"/>
      <c r="GX141" s="91"/>
      <c r="GY141" s="91"/>
      <c r="GZ141" s="91"/>
      <c r="HA141" s="91"/>
      <c r="HB141" s="91"/>
      <c r="HC141" s="91"/>
      <c r="HD141" s="91"/>
      <c r="HE141" s="91"/>
      <c r="HF141" s="91"/>
      <c r="HG141" s="91"/>
      <c r="HH141" s="91"/>
      <c r="HI141" s="91"/>
      <c r="HJ141" s="91"/>
      <c r="HK141" s="91"/>
      <c r="HL141" s="91"/>
      <c r="HM141" s="91"/>
      <c r="HN141" s="91"/>
      <c r="HO141" s="91"/>
      <c r="HP141" s="91"/>
      <c r="HQ141" s="91"/>
      <c r="HR141" s="91"/>
      <c r="HS141" s="91"/>
      <c r="HT141" s="91"/>
      <c r="HU141" s="91"/>
      <c r="HV141" s="91"/>
      <c r="HW141" s="91"/>
      <c r="HX141" s="91"/>
      <c r="HY141" s="91"/>
      <c r="HZ141" s="91"/>
      <c r="IA141" s="91"/>
      <c r="IB141" s="91"/>
      <c r="IC141" s="91"/>
      <c r="ID141" s="91"/>
      <c r="IE141" s="91"/>
      <c r="IF141" s="91"/>
      <c r="IG141" s="91"/>
      <c r="IH141" s="91"/>
      <c r="II141" s="91"/>
      <c r="IJ141" s="91"/>
      <c r="IK141" s="91"/>
      <c r="IL141" s="91"/>
      <c r="IM141" s="91"/>
      <c r="IN141" s="91"/>
      <c r="IO141" s="91"/>
      <c r="IP141" s="91"/>
      <c r="IQ141" s="91"/>
      <c r="IR141" s="91"/>
      <c r="IS141" s="91"/>
      <c r="IT141" s="91"/>
      <c r="IU141" s="91"/>
      <c r="IV141" s="91"/>
      <c r="IW141" s="91"/>
      <c r="IX141" s="91"/>
      <c r="IY141" s="91"/>
      <c r="IZ141" s="91"/>
      <c r="JA141" s="91"/>
      <c r="JB141" s="91"/>
      <c r="JC141" s="91"/>
      <c r="JD141" s="91"/>
      <c r="JE141" s="91"/>
      <c r="JF141" s="91"/>
      <c r="JG141" s="91"/>
      <c r="JH141" s="91"/>
      <c r="JI141" s="91"/>
      <c r="JJ141" s="91"/>
      <c r="JK141" s="91"/>
      <c r="JL141" s="91"/>
      <c r="JM141" s="91"/>
      <c r="JN141" s="91"/>
      <c r="JO141" s="91"/>
      <c r="JP141" s="91"/>
      <c r="JQ141" s="91"/>
      <c r="JR141" s="91"/>
      <c r="JS141" s="91"/>
      <c r="JT141" s="91"/>
      <c r="JU141" s="91"/>
      <c r="JV141" s="91"/>
      <c r="JW141" s="91"/>
      <c r="JX141" s="91"/>
      <c r="JY141" s="91"/>
      <c r="JZ141" s="91"/>
      <c r="KA141" s="91"/>
      <c r="KB141" s="91"/>
      <c r="KC141" s="91"/>
      <c r="KD141" s="91"/>
      <c r="KE141" s="91"/>
      <c r="KF141" s="91"/>
      <c r="KG141" s="91"/>
      <c r="KH141" s="91"/>
      <c r="KI141" s="91"/>
      <c r="KJ141" s="91"/>
      <c r="KK141" s="91"/>
      <c r="KL141" s="91"/>
      <c r="KM141" s="91"/>
      <c r="KN141" s="91"/>
      <c r="KO141" s="91"/>
      <c r="KP141" s="91"/>
      <c r="KQ141" s="91"/>
      <c r="KR141" s="91"/>
      <c r="KS141" s="91"/>
      <c r="KT141" s="91"/>
      <c r="KU141" s="91"/>
      <c r="KV141" s="91"/>
      <c r="KW141" s="91"/>
      <c r="KX141" s="91"/>
      <c r="KY141" s="91"/>
      <c r="KZ141" s="91"/>
      <c r="LA141" s="91"/>
      <c r="LB141" s="91"/>
      <c r="LC141" s="91"/>
      <c r="LD141" s="91"/>
      <c r="LE141" s="91"/>
      <c r="LF141" s="91"/>
      <c r="LG141" s="91"/>
      <c r="LH141" s="91"/>
      <c r="LI141" s="91"/>
      <c r="LJ141" s="91"/>
      <c r="LK141" s="91"/>
      <c r="LL141" s="91"/>
      <c r="LM141" s="91"/>
      <c r="LN141" s="91"/>
      <c r="LO141" s="91"/>
      <c r="LP141" s="91"/>
      <c r="LQ141" s="91"/>
      <c r="LR141" s="91"/>
      <c r="LS141" s="91"/>
      <c r="LT141" s="91"/>
      <c r="LU141" s="91"/>
      <c r="LV141" s="91"/>
      <c r="LW141" s="91"/>
      <c r="LX141" s="91"/>
      <c r="LY141" s="91"/>
      <c r="LZ141" s="91"/>
      <c r="MA141" s="91"/>
      <c r="MB141" s="91"/>
      <c r="MC141" s="91"/>
      <c r="MD141" s="91"/>
      <c r="ME141" s="91"/>
      <c r="MF141" s="91"/>
      <c r="MG141" s="91"/>
      <c r="MH141" s="91"/>
      <c r="MI141" s="91"/>
      <c r="MJ141" s="91"/>
      <c r="MK141" s="91"/>
      <c r="ML141" s="91"/>
      <c r="MM141" s="91"/>
      <c r="MN141" s="91"/>
      <c r="MO141" s="91"/>
      <c r="MP141" s="91"/>
      <c r="MQ141" s="91"/>
      <c r="MR141" s="91"/>
      <c r="MS141" s="91"/>
      <c r="MT141" s="91"/>
      <c r="MU141" s="91"/>
      <c r="MV141" s="91"/>
      <c r="MW141" s="91"/>
      <c r="MX141" s="91"/>
      <c r="MY141" s="91"/>
      <c r="MZ141" s="91"/>
      <c r="NA141" s="91"/>
      <c r="NB141" s="91"/>
      <c r="NC141" s="91"/>
      <c r="ND141" s="91"/>
      <c r="NE141" s="91"/>
      <c r="NF141" s="91"/>
      <c r="NG141" s="91"/>
      <c r="NH141" s="91"/>
      <c r="NI141" s="91"/>
      <c r="NJ141" s="91"/>
      <c r="NK141" s="91"/>
      <c r="NL141" s="91"/>
      <c r="NM141" s="91"/>
      <c r="NN141" s="91"/>
      <c r="NO141" s="91"/>
      <c r="NP141" s="91"/>
      <c r="NQ141" s="91"/>
      <c r="NR141" s="91"/>
      <c r="NS141" s="91"/>
      <c r="NT141" s="91"/>
      <c r="NU141" s="91"/>
      <c r="NV141" s="91"/>
      <c r="NW141" s="91"/>
      <c r="NX141" s="91"/>
      <c r="NY141" s="91"/>
      <c r="NZ141" s="91"/>
      <c r="OA141" s="91"/>
      <c r="OB141" s="91"/>
      <c r="OC141" s="91"/>
      <c r="OD141" s="91"/>
      <c r="OE141" s="91"/>
      <c r="OF141" s="91"/>
      <c r="OG141" s="91"/>
      <c r="OH141" s="91"/>
      <c r="OI141" s="91"/>
      <c r="OJ141" s="91"/>
      <c r="OK141" s="91"/>
      <c r="OL141" s="91"/>
      <c r="OM141" s="91"/>
      <c r="ON141" s="91"/>
      <c r="OO141" s="91"/>
      <c r="OP141" s="91"/>
      <c r="OQ141" s="91"/>
      <c r="OR141" s="91"/>
      <c r="OS141" s="91"/>
      <c r="OT141" s="91"/>
      <c r="OU141" s="91"/>
      <c r="OV141" s="91"/>
      <c r="OW141" s="91"/>
      <c r="OX141" s="91"/>
      <c r="OY141" s="91"/>
      <c r="OZ141" s="91"/>
      <c r="PA141" s="91"/>
      <c r="PB141" s="91"/>
      <c r="PC141" s="91"/>
      <c r="PD141" s="91"/>
      <c r="PE141" s="91"/>
      <c r="PF141" s="91"/>
      <c r="PG141" s="91"/>
      <c r="PH141" s="91"/>
      <c r="PI141" s="91"/>
      <c r="PJ141" s="91"/>
      <c r="PK141" s="91"/>
      <c r="PL141" s="91"/>
      <c r="PM141" s="91"/>
      <c r="PN141" s="91"/>
      <c r="PO141" s="91"/>
      <c r="PP141" s="91"/>
      <c r="PQ141" s="91"/>
      <c r="PR141" s="91"/>
      <c r="PS141" s="91"/>
      <c r="PT141" s="91"/>
      <c r="PU141" s="91"/>
      <c r="PV141" s="91"/>
      <c r="PW141" s="91"/>
      <c r="PX141" s="91"/>
      <c r="PY141" s="91"/>
      <c r="PZ141" s="91"/>
      <c r="QA141" s="91"/>
      <c r="QB141" s="91"/>
      <c r="QC141" s="91"/>
      <c r="QD141" s="91"/>
      <c r="QE141" s="91"/>
      <c r="QF141" s="91"/>
      <c r="QG141" s="91"/>
      <c r="QH141" s="91"/>
      <c r="QI141" s="91"/>
      <c r="QJ141" s="91"/>
      <c r="QK141" s="91"/>
      <c r="QL141" s="91"/>
      <c r="QM141" s="91"/>
      <c r="QN141" s="91"/>
      <c r="QO141" s="91"/>
      <c r="QP141" s="91"/>
      <c r="QQ141" s="91"/>
      <c r="QR141" s="91"/>
      <c r="QS141" s="91"/>
      <c r="QT141" s="91"/>
      <c r="QU141" s="91"/>
      <c r="QV141" s="91"/>
      <c r="QW141" s="91"/>
      <c r="QX141" s="91"/>
      <c r="QY141" s="91"/>
      <c r="QZ141" s="91"/>
      <c r="RA141" s="91"/>
      <c r="RB141" s="91"/>
      <c r="RC141" s="91"/>
      <c r="RD141" s="91"/>
      <c r="RE141" s="91"/>
      <c r="RF141" s="91"/>
      <c r="RG141" s="91"/>
      <c r="RH141" s="91"/>
      <c r="RI141" s="91"/>
      <c r="RJ141" s="91"/>
      <c r="RK141" s="91"/>
      <c r="RL141" s="91"/>
      <c r="RM141" s="91"/>
      <c r="RN141" s="91"/>
      <c r="RO141" s="91"/>
      <c r="RP141" s="91"/>
      <c r="RQ141" s="91"/>
      <c r="RR141" s="91"/>
      <c r="RS141" s="91"/>
      <c r="RT141" s="91"/>
      <c r="RU141" s="91"/>
      <c r="RV141" s="91"/>
      <c r="RW141" s="91"/>
      <c r="RX141" s="91"/>
      <c r="RY141" s="91"/>
      <c r="RZ141" s="91"/>
      <c r="SA141" s="91"/>
      <c r="SB141" s="91"/>
      <c r="SC141" s="91"/>
      <c r="SD141" s="91"/>
      <c r="SE141" s="91"/>
      <c r="SF141" s="91"/>
      <c r="SG141" s="91"/>
      <c r="SH141" s="91"/>
      <c r="SI141" s="91"/>
      <c r="SJ141" s="91"/>
      <c r="SK141" s="91"/>
      <c r="SL141" s="91"/>
      <c r="SM141" s="91"/>
      <c r="SN141" s="91"/>
      <c r="SO141" s="91"/>
      <c r="SP141" s="91"/>
      <c r="SQ141" s="91"/>
      <c r="SR141" s="91"/>
      <c r="SS141" s="91"/>
      <c r="ST141" s="91"/>
      <c r="SU141" s="91"/>
      <c r="SV141" s="91"/>
      <c r="SW141" s="91"/>
      <c r="SX141" s="91"/>
      <c r="SY141" s="91"/>
      <c r="SZ141" s="91"/>
      <c r="TA141" s="91"/>
      <c r="TB141" s="91"/>
      <c r="TC141" s="91"/>
      <c r="TD141" s="91"/>
      <c r="TE141" s="91"/>
      <c r="TF141" s="91"/>
      <c r="TG141" s="91"/>
      <c r="TH141" s="91"/>
      <c r="TI141" s="91"/>
      <c r="TJ141" s="91"/>
      <c r="TK141" s="91"/>
      <c r="TL141" s="91"/>
      <c r="TM141" s="91"/>
      <c r="TN141" s="91"/>
      <c r="TO141" s="91"/>
      <c r="TP141" s="91"/>
      <c r="TQ141" s="91"/>
      <c r="TR141" s="91"/>
      <c r="TS141" s="91"/>
      <c r="TT141" s="91"/>
      <c r="TU141" s="91"/>
      <c r="TV141" s="91"/>
      <c r="TW141" s="91"/>
      <c r="TX141" s="91"/>
      <c r="TY141" s="91"/>
      <c r="TZ141" s="91"/>
      <c r="UA141" s="91"/>
      <c r="UB141" s="91"/>
      <c r="UC141" s="91"/>
      <c r="UD141" s="91"/>
      <c r="UE141" s="91"/>
      <c r="UF141" s="91"/>
      <c r="UG141" s="91"/>
      <c r="UH141" s="91"/>
      <c r="UI141" s="91"/>
      <c r="UJ141" s="91"/>
      <c r="UK141" s="91"/>
      <c r="UL141" s="91"/>
      <c r="UM141" s="91"/>
      <c r="UN141" s="91"/>
      <c r="UO141" s="91"/>
      <c r="UP141" s="91"/>
      <c r="UQ141" s="91"/>
      <c r="UR141" s="91"/>
      <c r="US141" s="91"/>
      <c r="UT141" s="91"/>
      <c r="UU141" s="91"/>
      <c r="UV141" s="91"/>
      <c r="UW141" s="91"/>
      <c r="UX141" s="91"/>
      <c r="UY141" s="91"/>
      <c r="UZ141" s="91"/>
      <c r="VA141" s="91"/>
      <c r="VB141" s="91"/>
      <c r="VC141" s="91"/>
      <c r="VD141" s="91"/>
      <c r="VE141" s="91"/>
      <c r="VF141" s="91"/>
      <c r="VG141" s="91"/>
      <c r="VH141" s="91"/>
      <c r="VI141" s="91"/>
      <c r="VJ141" s="91"/>
      <c r="VK141" s="91"/>
      <c r="VL141" s="91"/>
      <c r="VM141" s="91"/>
      <c r="VN141" s="91"/>
      <c r="VO141" s="91"/>
      <c r="VP141" s="91"/>
      <c r="VQ141" s="91"/>
      <c r="VR141" s="91"/>
      <c r="VS141" s="91"/>
      <c r="VT141" s="91"/>
      <c r="VU141" s="91"/>
      <c r="VV141" s="91"/>
      <c r="VW141" s="91"/>
      <c r="VX141" s="91"/>
      <c r="VY141" s="91"/>
      <c r="VZ141" s="91"/>
      <c r="WA141" s="91"/>
      <c r="WB141" s="91"/>
      <c r="WC141" s="91"/>
      <c r="WD141" s="91"/>
      <c r="WE141" s="91"/>
      <c r="WF141" s="91"/>
      <c r="WG141" s="91"/>
      <c r="WH141" s="91"/>
      <c r="WI141" s="91"/>
      <c r="WJ141" s="91"/>
      <c r="WK141" s="91"/>
      <c r="WL141" s="91"/>
      <c r="WM141" s="91"/>
      <c r="WN141" s="91"/>
      <c r="WO141" s="91"/>
      <c r="WP141" s="91"/>
      <c r="WQ141" s="91"/>
      <c r="WR141" s="91"/>
      <c r="WS141" s="91"/>
      <c r="WT141" s="91"/>
      <c r="WU141" s="91"/>
      <c r="WV141" s="91"/>
      <c r="WW141" s="91"/>
      <c r="WX141" s="91"/>
      <c r="WY141" s="91"/>
      <c r="WZ141" s="91"/>
      <c r="XA141" s="91"/>
      <c r="XB141" s="91"/>
      <c r="XC141" s="91"/>
      <c r="XD141" s="91"/>
      <c r="XE141" s="91"/>
      <c r="XF141" s="91"/>
      <c r="XG141" s="91"/>
      <c r="XH141" s="91"/>
      <c r="XI141" s="91"/>
      <c r="XJ141" s="91"/>
      <c r="XK141" s="91"/>
      <c r="XL141" s="91"/>
      <c r="XM141" s="91"/>
      <c r="XN141" s="91"/>
      <c r="XO141" s="91"/>
      <c r="XP141" s="91"/>
      <c r="XQ141" s="91"/>
      <c r="XR141" s="91"/>
      <c r="XS141" s="91"/>
      <c r="XT141" s="91"/>
      <c r="XU141" s="91"/>
      <c r="XV141" s="91"/>
      <c r="XW141" s="91"/>
      <c r="XX141" s="91"/>
      <c r="XY141" s="91"/>
      <c r="XZ141" s="91"/>
      <c r="YA141" s="91"/>
      <c r="YB141" s="91"/>
      <c r="YC141" s="91"/>
      <c r="YD141" s="91"/>
      <c r="YE141" s="91"/>
      <c r="YF141" s="91"/>
      <c r="YG141" s="91"/>
      <c r="YH141" s="91"/>
      <c r="YI141" s="91"/>
      <c r="YJ141" s="91"/>
      <c r="YK141" s="91"/>
      <c r="YL141" s="91"/>
      <c r="YM141" s="91"/>
      <c r="YN141" s="91"/>
      <c r="YO141" s="91"/>
      <c r="YP141" s="91"/>
      <c r="YQ141" s="91"/>
      <c r="YR141" s="91"/>
      <c r="YS141" s="91"/>
      <c r="YT141" s="91"/>
      <c r="YU141" s="91"/>
      <c r="YV141" s="91"/>
      <c r="YW141" s="91"/>
      <c r="YX141" s="91"/>
      <c r="YY141" s="91"/>
      <c r="YZ141" s="91"/>
      <c r="ZA141" s="91"/>
      <c r="ZB141" s="91"/>
      <c r="ZC141" s="91"/>
      <c r="ZD141" s="91"/>
      <c r="ZE141" s="91"/>
      <c r="ZF141" s="91"/>
      <c r="ZG141" s="91"/>
      <c r="ZH141" s="91"/>
      <c r="ZI141" s="91"/>
      <c r="ZJ141" s="91"/>
      <c r="ZK141" s="91"/>
      <c r="ZL141" s="91"/>
      <c r="ZM141" s="91"/>
      <c r="ZN141" s="91"/>
      <c r="ZO141" s="91"/>
      <c r="ZP141" s="91"/>
      <c r="ZQ141" s="91"/>
      <c r="ZR141" s="91"/>
      <c r="ZS141" s="91"/>
      <c r="ZT141" s="91"/>
      <c r="ZU141" s="91"/>
      <c r="ZV141" s="91"/>
      <c r="ZW141" s="91"/>
      <c r="ZX141" s="91"/>
      <c r="ZY141" s="91"/>
      <c r="ZZ141" s="91"/>
      <c r="AAA141" s="91"/>
      <c r="AAB141" s="91"/>
      <c r="AAC141" s="91"/>
      <c r="AAD141" s="91"/>
      <c r="AAE141" s="91"/>
      <c r="AAF141" s="91"/>
      <c r="AAG141" s="91"/>
      <c r="AAH141" s="91"/>
      <c r="AAI141" s="91"/>
      <c r="AAJ141" s="91"/>
      <c r="AAK141" s="91"/>
      <c r="AAL141" s="91"/>
      <c r="AAM141" s="91"/>
      <c r="AAN141" s="91"/>
      <c r="AAO141" s="91"/>
      <c r="AAP141" s="91"/>
      <c r="AAQ141" s="91"/>
      <c r="AAR141" s="91"/>
      <c r="AAS141" s="91"/>
      <c r="AAT141" s="91"/>
      <c r="AAU141" s="91"/>
      <c r="AAV141" s="91"/>
      <c r="AAW141" s="91"/>
      <c r="AAX141" s="91"/>
      <c r="AAY141" s="91"/>
      <c r="AAZ141" s="91"/>
      <c r="ABA141" s="91"/>
      <c r="ABB141" s="91"/>
      <c r="ABC141" s="91"/>
      <c r="ABD141" s="91"/>
      <c r="ABE141" s="91"/>
      <c r="ABF141" s="91"/>
      <c r="ABG141" s="91"/>
      <c r="ABH141" s="91"/>
      <c r="ABI141" s="91"/>
      <c r="ABJ141" s="91"/>
      <c r="ABK141" s="91"/>
      <c r="ABL141" s="91"/>
      <c r="ABM141" s="91"/>
      <c r="ABN141" s="91"/>
      <c r="ABO141" s="91"/>
      <c r="ABP141" s="91"/>
      <c r="ABQ141" s="91"/>
      <c r="ABR141" s="91"/>
      <c r="ABS141" s="91"/>
      <c r="ABT141" s="91"/>
      <c r="ABU141" s="91"/>
      <c r="ABV141" s="91"/>
      <c r="ABW141" s="91"/>
      <c r="ABX141" s="91"/>
      <c r="ABY141" s="91"/>
      <c r="ABZ141" s="91"/>
      <c r="ACA141" s="91"/>
      <c r="ACB141" s="91"/>
      <c r="ACC141" s="91"/>
      <c r="ACD141" s="91"/>
      <c r="ACE141" s="91"/>
      <c r="ACF141" s="91"/>
      <c r="ACG141" s="91"/>
      <c r="ACH141" s="91"/>
      <c r="ACI141" s="91"/>
      <c r="ACJ141" s="91"/>
      <c r="ACK141" s="91"/>
      <c r="ACL141" s="91"/>
      <c r="ACM141" s="91"/>
      <c r="ACN141" s="91"/>
      <c r="ACO141" s="91"/>
      <c r="ACP141" s="91"/>
      <c r="ACQ141" s="91"/>
      <c r="ACR141" s="91"/>
      <c r="ACS141" s="91"/>
      <c r="ACT141" s="91"/>
      <c r="ACU141" s="91"/>
      <c r="ACV141" s="91"/>
      <c r="ACW141" s="91"/>
      <c r="ACX141" s="91"/>
      <c r="ACY141" s="91"/>
      <c r="ACZ141" s="91"/>
      <c r="ADA141" s="91"/>
      <c r="ADB141" s="91"/>
      <c r="ADC141" s="91"/>
      <c r="ADD141" s="91"/>
      <c r="ADE141" s="91"/>
      <c r="ADF141" s="91"/>
      <c r="ADG141" s="91"/>
      <c r="ADH141" s="91"/>
      <c r="ADI141" s="91"/>
      <c r="ADJ141" s="91"/>
      <c r="ADK141" s="91"/>
      <c r="ADL141" s="91"/>
      <c r="ADM141" s="91"/>
      <c r="ADN141" s="91"/>
      <c r="ADO141" s="91"/>
      <c r="ADP141" s="91"/>
      <c r="ADQ141" s="91"/>
      <c r="ADR141" s="91"/>
      <c r="ADS141" s="91"/>
      <c r="ADT141" s="91"/>
      <c r="ADU141" s="91"/>
      <c r="ADV141" s="91"/>
      <c r="ADW141" s="91"/>
      <c r="ADX141" s="91"/>
      <c r="ADY141" s="91"/>
      <c r="ADZ141" s="91"/>
      <c r="AEA141" s="91"/>
      <c r="AEB141" s="91"/>
      <c r="AEC141" s="91"/>
      <c r="AED141" s="91"/>
      <c r="AEE141" s="91"/>
      <c r="AEF141" s="91"/>
      <c r="AEG141" s="91"/>
      <c r="AEH141" s="91"/>
      <c r="AEI141" s="91"/>
      <c r="AEJ141" s="91"/>
      <c r="AEK141" s="91"/>
      <c r="AEL141" s="91"/>
      <c r="AEM141" s="91"/>
      <c r="AEN141" s="91"/>
      <c r="AEO141" s="91"/>
      <c r="AEP141" s="91"/>
      <c r="AEQ141" s="91"/>
      <c r="AER141" s="91"/>
      <c r="AES141" s="91"/>
      <c r="AET141" s="91"/>
      <c r="AEU141" s="91"/>
      <c r="AEV141" s="91"/>
      <c r="AEW141" s="91"/>
      <c r="AEX141" s="91"/>
      <c r="AEY141" s="91"/>
      <c r="AEZ141" s="91"/>
      <c r="AFA141" s="91"/>
      <c r="AFB141" s="91"/>
      <c r="AFC141" s="91"/>
      <c r="AFD141" s="91"/>
      <c r="AFE141" s="91"/>
      <c r="AFF141" s="91"/>
      <c r="AFG141" s="91"/>
      <c r="AFH141" s="91"/>
      <c r="AFI141" s="91"/>
      <c r="AFJ141" s="91"/>
      <c r="AFK141" s="91"/>
      <c r="AFL141" s="91"/>
      <c r="AFM141" s="91"/>
      <c r="AFN141" s="91"/>
      <c r="AFO141" s="91"/>
      <c r="AFP141" s="91"/>
      <c r="AFQ141" s="91"/>
      <c r="AFR141" s="91"/>
      <c r="AFS141" s="91"/>
      <c r="AFT141" s="91"/>
      <c r="AFU141" s="91"/>
      <c r="AFV141" s="91"/>
      <c r="AFW141" s="91"/>
      <c r="AFX141" s="91"/>
      <c r="AFY141" s="91"/>
      <c r="AFZ141" s="91"/>
      <c r="AGA141" s="91"/>
      <c r="AGB141" s="91"/>
      <c r="AGC141" s="91"/>
      <c r="AGD141" s="91"/>
      <c r="AGE141" s="91"/>
      <c r="AGF141" s="91"/>
      <c r="AGG141" s="91"/>
      <c r="AGH141" s="91"/>
      <c r="AGI141" s="91"/>
      <c r="AGJ141" s="91"/>
      <c r="AGK141" s="91"/>
      <c r="AGL141" s="91"/>
      <c r="AGM141" s="91"/>
      <c r="AGN141" s="91"/>
      <c r="AGO141" s="91"/>
      <c r="AGP141" s="91"/>
      <c r="AGQ141" s="91"/>
      <c r="AGR141" s="91"/>
      <c r="AGS141" s="91"/>
      <c r="AGT141" s="91"/>
      <c r="AGU141" s="91"/>
      <c r="AGV141" s="91"/>
      <c r="AGW141" s="91"/>
      <c r="AGX141" s="91"/>
      <c r="AGY141" s="91"/>
      <c r="AGZ141" s="91"/>
      <c r="AHA141" s="91"/>
      <c r="AHB141" s="91"/>
      <c r="AHC141" s="91"/>
      <c r="AHD141" s="91"/>
      <c r="AHE141" s="91"/>
      <c r="AHF141" s="91"/>
      <c r="AHG141" s="91"/>
      <c r="AHH141" s="91"/>
      <c r="AHI141" s="91"/>
      <c r="AHJ141" s="91"/>
      <c r="AHK141" s="91"/>
      <c r="AHL141" s="91"/>
      <c r="AHM141" s="91"/>
      <c r="AHN141" s="91"/>
      <c r="AHO141" s="91"/>
      <c r="AHP141" s="91"/>
      <c r="AHQ141" s="91"/>
      <c r="AHR141" s="91"/>
      <c r="AHS141" s="91"/>
      <c r="AHT141" s="91"/>
      <c r="AHU141" s="91"/>
      <c r="AHV141" s="91"/>
      <c r="AHW141" s="91"/>
      <c r="AHX141" s="91"/>
      <c r="AHY141" s="91"/>
      <c r="AHZ141" s="91"/>
      <c r="AIA141" s="91"/>
      <c r="AIB141" s="91"/>
      <c r="AIC141" s="91"/>
      <c r="AID141" s="91"/>
      <c r="AIE141" s="91"/>
      <c r="AIF141" s="91"/>
      <c r="AIG141" s="91"/>
      <c r="AIH141" s="91"/>
      <c r="AII141" s="91"/>
      <c r="AIJ141" s="91"/>
      <c r="AIK141" s="91"/>
      <c r="AIL141" s="91"/>
      <c r="AIM141" s="91"/>
      <c r="AIN141" s="91"/>
      <c r="AIO141" s="91"/>
      <c r="AIP141" s="91"/>
      <c r="AIQ141" s="91"/>
      <c r="AIR141" s="91"/>
      <c r="AIS141" s="91"/>
      <c r="AIT141" s="91"/>
      <c r="AIU141" s="91"/>
      <c r="AIV141" s="91"/>
      <c r="AIW141" s="91"/>
      <c r="AIX141" s="91"/>
      <c r="AIY141" s="91"/>
      <c r="AIZ141" s="91"/>
      <c r="AJA141" s="91"/>
      <c r="AJB141" s="91"/>
      <c r="AJC141" s="91"/>
      <c r="AJD141" s="91"/>
      <c r="AJE141" s="91"/>
      <c r="AJF141" s="91"/>
      <c r="AJG141" s="91"/>
      <c r="AJH141" s="91"/>
      <c r="AJI141" s="91"/>
      <c r="AJJ141" s="91"/>
      <c r="AJK141" s="91"/>
      <c r="AJL141" s="91"/>
      <c r="AJM141" s="91"/>
      <c r="AJN141" s="91"/>
      <c r="AJO141" s="91"/>
      <c r="AJP141" s="91"/>
      <c r="AJQ141" s="91"/>
      <c r="AJR141" s="91"/>
      <c r="AJS141" s="91"/>
      <c r="AJT141" s="91"/>
      <c r="AJU141" s="91"/>
      <c r="AJV141" s="91"/>
      <c r="AJW141" s="91"/>
      <c r="AJX141" s="91"/>
      <c r="AJY141" s="91"/>
      <c r="AJZ141" s="91"/>
      <c r="AKA141" s="91"/>
      <c r="AKB141" s="91"/>
      <c r="AKC141" s="91"/>
      <c r="AKD141" s="91"/>
      <c r="AKE141" s="91"/>
      <c r="AKF141" s="91"/>
      <c r="AKG141" s="91"/>
      <c r="AKH141" s="91"/>
      <c r="AKI141" s="91"/>
      <c r="AKJ141" s="91"/>
      <c r="AKK141" s="91"/>
      <c r="AKL141" s="91"/>
      <c r="AKM141" s="91"/>
      <c r="AKN141" s="91"/>
      <c r="AKO141" s="91"/>
      <c r="AKP141" s="91"/>
      <c r="AKQ141" s="91"/>
      <c r="AKR141" s="91"/>
      <c r="AKS141" s="91"/>
      <c r="AKT141" s="91"/>
      <c r="AKU141" s="91"/>
      <c r="AKV141" s="91"/>
      <c r="AKW141" s="91"/>
      <c r="AKX141" s="91"/>
      <c r="AKY141" s="91"/>
      <c r="AKZ141" s="91"/>
      <c r="ALA141" s="91"/>
      <c r="ALB141" s="91"/>
      <c r="ALC141" s="91"/>
      <c r="ALD141" s="91"/>
      <c r="ALE141" s="91"/>
      <c r="ALF141" s="91"/>
      <c r="ALG141" s="91"/>
      <c r="ALH141" s="91"/>
      <c r="ALI141" s="91"/>
      <c r="ALJ141" s="91"/>
      <c r="ALK141" s="91"/>
      <c r="ALL141" s="91"/>
      <c r="ALM141" s="91"/>
      <c r="ALN141" s="91"/>
      <c r="ALO141" s="91"/>
      <c r="ALP141" s="91"/>
      <c r="ALQ141" s="91"/>
      <c r="ALR141" s="91"/>
      <c r="ALS141" s="91"/>
      <c r="ALT141" s="91"/>
      <c r="ALU141" s="91"/>
      <c r="ALV141" s="91"/>
      <c r="ALW141" s="91"/>
      <c r="ALX141" s="91"/>
      <c r="ALY141" s="91"/>
      <c r="ALZ141" s="91"/>
      <c r="AMA141" s="91"/>
      <c r="AMB141" s="91"/>
      <c r="AMC141" s="91"/>
      <c r="AMD141" s="91"/>
      <c r="AME141" s="91"/>
      <c r="AMF141" s="91"/>
      <c r="AMG141" s="91"/>
      <c r="AMH141" s="91"/>
      <c r="AMI141" s="91"/>
      <c r="AMJ141" s="91"/>
      <c r="AMK141" s="91"/>
      <c r="AML141" s="91"/>
      <c r="AMM141" s="91"/>
      <c r="AMN141" s="91"/>
      <c r="AMO141" s="91"/>
      <c r="AMP141" s="91"/>
      <c r="AMQ141" s="91"/>
      <c r="AMR141" s="91"/>
      <c r="AMS141" s="91"/>
      <c r="AMT141" s="91"/>
      <c r="AMU141" s="91"/>
      <c r="AMV141" s="91"/>
      <c r="AMW141" s="91"/>
      <c r="AMX141" s="91"/>
      <c r="AMY141" s="91"/>
      <c r="AMZ141" s="91"/>
      <c r="ANA141" s="91"/>
      <c r="ANB141" s="91"/>
      <c r="ANC141" s="91"/>
      <c r="AND141" s="91"/>
      <c r="ANE141" s="91"/>
      <c r="ANF141" s="91"/>
      <c r="ANG141" s="91"/>
      <c r="ANH141" s="91"/>
      <c r="ANI141" s="91"/>
      <c r="ANJ141" s="91"/>
      <c r="ANK141" s="91"/>
      <c r="ANL141" s="91"/>
      <c r="ANM141" s="91"/>
      <c r="ANN141" s="91"/>
      <c r="ANO141" s="91"/>
      <c r="ANP141" s="91"/>
      <c r="ANQ141" s="91"/>
      <c r="ANR141" s="91"/>
      <c r="ANS141" s="91"/>
      <c r="ANT141" s="91"/>
      <c r="ANU141" s="91"/>
      <c r="ANV141" s="91"/>
      <c r="ANW141" s="91"/>
      <c r="ANX141" s="91"/>
      <c r="ANY141" s="91"/>
      <c r="ANZ141" s="91"/>
      <c r="AOA141" s="91"/>
      <c r="AOB141" s="91"/>
      <c r="AOC141" s="91"/>
      <c r="AOD141" s="91"/>
      <c r="AOE141" s="91"/>
      <c r="AOF141" s="91"/>
      <c r="AOG141" s="91"/>
      <c r="AOH141" s="91"/>
      <c r="AOI141" s="91"/>
      <c r="AOJ141" s="91"/>
      <c r="AOK141" s="91"/>
      <c r="AOL141" s="91"/>
      <c r="AOM141" s="91"/>
      <c r="AON141" s="91"/>
      <c r="AOO141" s="91"/>
      <c r="AOP141" s="91"/>
      <c r="AOQ141" s="91"/>
      <c r="AOR141" s="91"/>
      <c r="AOS141" s="91"/>
      <c r="AOT141" s="91"/>
      <c r="AOU141" s="91"/>
      <c r="AOV141" s="91"/>
      <c r="AOW141" s="91"/>
      <c r="AOX141" s="91"/>
      <c r="AOY141" s="91"/>
      <c r="AOZ141" s="91"/>
      <c r="APA141" s="91"/>
      <c r="APB141" s="91"/>
      <c r="APC141" s="91"/>
      <c r="APD141" s="91"/>
      <c r="APE141" s="91"/>
      <c r="APF141" s="91"/>
      <c r="APG141" s="91"/>
      <c r="APH141" s="91"/>
      <c r="API141" s="91"/>
      <c r="APJ141" s="91"/>
      <c r="APK141" s="91"/>
      <c r="APL141" s="91"/>
      <c r="APM141" s="91"/>
      <c r="APN141" s="91"/>
      <c r="APO141" s="91"/>
      <c r="APP141" s="91"/>
      <c r="APQ141" s="91"/>
      <c r="APR141" s="91"/>
      <c r="APS141" s="91"/>
      <c r="APT141" s="91"/>
      <c r="APU141" s="91"/>
      <c r="APV141" s="91"/>
      <c r="APW141" s="91"/>
      <c r="APX141" s="91"/>
      <c r="APY141" s="91"/>
      <c r="APZ141" s="91"/>
      <c r="AQA141" s="91"/>
      <c r="AQB141" s="91"/>
      <c r="AQC141" s="91"/>
      <c r="AQD141" s="91"/>
      <c r="AQE141" s="91"/>
      <c r="AQF141" s="91"/>
      <c r="AQG141" s="91"/>
      <c r="AQH141" s="91"/>
      <c r="AQI141" s="91"/>
      <c r="AQJ141" s="91"/>
      <c r="AQK141" s="91"/>
      <c r="AQL141" s="91"/>
      <c r="AQM141" s="91"/>
      <c r="AQN141" s="91"/>
      <c r="AQO141" s="91"/>
      <c r="AQP141" s="91"/>
      <c r="AQQ141" s="91"/>
      <c r="AQR141" s="91"/>
      <c r="AQS141" s="91"/>
      <c r="AQT141" s="91"/>
      <c r="AQU141" s="91"/>
      <c r="AQV141" s="91"/>
      <c r="AQW141" s="91"/>
      <c r="AQX141" s="91"/>
      <c r="AQY141" s="91"/>
      <c r="AQZ141" s="91"/>
      <c r="ARA141" s="91"/>
      <c r="ARB141" s="91"/>
      <c r="ARC141" s="91"/>
      <c r="ARD141" s="91"/>
      <c r="ARE141" s="91"/>
      <c r="ARF141" s="91"/>
      <c r="ARG141" s="91"/>
      <c r="ARH141" s="91"/>
      <c r="ARI141" s="91"/>
      <c r="ARJ141" s="91"/>
      <c r="ARK141" s="91"/>
      <c r="ARL141" s="91"/>
      <c r="ARM141" s="91"/>
      <c r="ARN141" s="91"/>
      <c r="ARO141" s="91"/>
      <c r="ARP141" s="91"/>
      <c r="ARQ141" s="91"/>
      <c r="ARR141" s="91"/>
      <c r="ARS141" s="91"/>
      <c r="ART141" s="91"/>
      <c r="ARU141" s="91"/>
      <c r="ARV141" s="91"/>
      <c r="ARW141" s="91"/>
      <c r="ARX141" s="91"/>
      <c r="ARY141" s="91"/>
      <c r="ARZ141" s="91"/>
      <c r="ASA141" s="91"/>
      <c r="ASB141" s="91"/>
      <c r="ASC141" s="91"/>
      <c r="ASD141" s="91"/>
      <c r="ASE141" s="91"/>
      <c r="ASF141" s="91"/>
      <c r="ASG141" s="91"/>
      <c r="ASH141" s="91"/>
      <c r="ASI141" s="91"/>
      <c r="ASJ141" s="91"/>
      <c r="ASK141" s="91"/>
      <c r="ASL141" s="91"/>
      <c r="ASM141" s="91"/>
      <c r="ASN141" s="91"/>
      <c r="ASO141" s="91"/>
      <c r="ASP141" s="91"/>
      <c r="ASQ141" s="91"/>
      <c r="ASR141" s="91"/>
      <c r="ASS141" s="91"/>
      <c r="AST141" s="91"/>
      <c r="ASU141" s="91"/>
      <c r="ASV141" s="91"/>
      <c r="ASW141" s="91"/>
      <c r="ASX141" s="91"/>
      <c r="ASY141" s="91"/>
      <c r="ASZ141" s="91"/>
      <c r="ATA141" s="91"/>
      <c r="ATB141" s="91"/>
      <c r="ATC141" s="91"/>
      <c r="ATD141" s="91"/>
      <c r="ATE141" s="91"/>
      <c r="ATF141" s="91"/>
      <c r="ATG141" s="91"/>
      <c r="ATH141" s="91"/>
      <c r="ATI141" s="91"/>
      <c r="ATJ141" s="91"/>
      <c r="ATK141" s="91"/>
      <c r="ATL141" s="91"/>
      <c r="ATM141" s="91"/>
      <c r="ATN141" s="91"/>
      <c r="ATO141" s="91"/>
      <c r="ATP141" s="91"/>
      <c r="ATQ141" s="91"/>
      <c r="ATR141" s="91"/>
      <c r="ATS141" s="91"/>
      <c r="ATT141" s="91"/>
      <c r="ATU141" s="91"/>
      <c r="ATV141" s="91"/>
      <c r="ATW141" s="91"/>
      <c r="ATX141" s="91"/>
      <c r="ATY141" s="91"/>
      <c r="ATZ141" s="91"/>
      <c r="AUA141" s="91"/>
      <c r="AUB141" s="91"/>
      <c r="AUC141" s="91"/>
      <c r="AUD141" s="91"/>
      <c r="AUE141" s="91"/>
      <c r="AUF141" s="91"/>
      <c r="AUG141" s="91"/>
      <c r="AUH141" s="91"/>
      <c r="AUI141" s="91"/>
      <c r="AUJ141" s="91"/>
      <c r="AUK141" s="91"/>
      <c r="AUL141" s="91"/>
      <c r="AUM141" s="91"/>
      <c r="AUN141" s="91"/>
      <c r="AUO141" s="91"/>
      <c r="AUP141" s="91"/>
      <c r="AUQ141" s="91"/>
      <c r="AUR141" s="91"/>
      <c r="AUS141" s="91"/>
      <c r="AUT141" s="91"/>
      <c r="AUU141" s="91"/>
      <c r="AUV141" s="91"/>
      <c r="AUW141" s="91"/>
      <c r="AUX141" s="91"/>
      <c r="AUY141" s="91"/>
      <c r="AUZ141" s="91"/>
      <c r="AVA141" s="91"/>
      <c r="AVB141" s="91"/>
      <c r="AVC141" s="91"/>
      <c r="AVD141" s="91"/>
      <c r="AVE141" s="91"/>
      <c r="AVF141" s="91"/>
      <c r="AVG141" s="91"/>
      <c r="AVH141" s="91"/>
      <c r="AVI141" s="91"/>
      <c r="AVJ141" s="91"/>
      <c r="AVK141" s="91"/>
      <c r="AVL141" s="91"/>
      <c r="AVM141" s="91"/>
      <c r="AVN141" s="91"/>
      <c r="AVO141" s="91"/>
      <c r="AVP141" s="91"/>
      <c r="AVQ141" s="91"/>
      <c r="AVR141" s="91"/>
      <c r="AVS141" s="91"/>
      <c r="AVT141" s="91"/>
      <c r="AVU141" s="91"/>
      <c r="AVV141" s="91"/>
      <c r="AVW141" s="91"/>
      <c r="AVX141" s="91"/>
      <c r="AVY141" s="91"/>
      <c r="AVZ141" s="91"/>
      <c r="AWA141" s="91"/>
      <c r="AWB141" s="91"/>
      <c r="AWC141" s="91"/>
      <c r="AWD141" s="91"/>
      <c r="AWE141" s="91"/>
      <c r="AWF141" s="91"/>
      <c r="AWG141" s="91"/>
      <c r="AWH141" s="91"/>
      <c r="AWI141" s="91"/>
      <c r="AWJ141" s="91"/>
      <c r="AWK141" s="91"/>
      <c r="AWL141" s="91"/>
      <c r="AWM141" s="91"/>
      <c r="AWN141" s="91"/>
      <c r="AWO141" s="91"/>
      <c r="AWP141" s="91"/>
      <c r="AWQ141" s="91"/>
      <c r="AWR141" s="91"/>
      <c r="AWS141" s="91"/>
      <c r="AWT141" s="91"/>
      <c r="AWU141" s="91"/>
      <c r="AWV141" s="91"/>
      <c r="AWW141" s="91"/>
      <c r="AWX141" s="91"/>
      <c r="AWY141" s="91"/>
      <c r="AWZ141" s="91"/>
      <c r="AXA141" s="91"/>
      <c r="AXB141" s="91"/>
      <c r="AXC141" s="91"/>
      <c r="AXD141" s="91"/>
      <c r="AXE141" s="91"/>
      <c r="AXF141" s="91"/>
      <c r="AXG141" s="91"/>
      <c r="AXH141" s="91"/>
      <c r="AXI141" s="91"/>
      <c r="AXJ141" s="91"/>
      <c r="AXK141" s="91"/>
      <c r="AXL141" s="91"/>
      <c r="AXM141" s="91"/>
      <c r="AXN141" s="91"/>
      <c r="AXO141" s="91"/>
      <c r="AXP141" s="91"/>
      <c r="AXQ141" s="91"/>
      <c r="AXR141" s="91"/>
      <c r="AXS141" s="91"/>
      <c r="AXT141" s="91"/>
      <c r="AXU141" s="91"/>
      <c r="AXV141" s="91"/>
      <c r="AXW141" s="91"/>
      <c r="AXX141" s="91"/>
      <c r="AXY141" s="91"/>
      <c r="AXZ141" s="91"/>
      <c r="AYA141" s="91"/>
      <c r="AYB141" s="91"/>
      <c r="AYC141" s="91"/>
      <c r="AYD141" s="91"/>
      <c r="AYE141" s="91"/>
      <c r="AYF141" s="91"/>
      <c r="AYG141" s="91"/>
      <c r="AYH141" s="91"/>
      <c r="AYI141" s="91"/>
      <c r="AYJ141" s="91"/>
      <c r="AYK141" s="91"/>
      <c r="AYL141" s="91"/>
      <c r="AYM141" s="91"/>
      <c r="AYN141" s="91"/>
      <c r="AYO141" s="91"/>
      <c r="AYP141" s="91"/>
      <c r="AYQ141" s="91"/>
      <c r="AYR141" s="91"/>
      <c r="AYS141" s="91"/>
      <c r="AYT141" s="91"/>
      <c r="AYU141" s="91"/>
      <c r="AYV141" s="91"/>
      <c r="AYW141" s="91"/>
      <c r="AYX141" s="91"/>
      <c r="AYY141" s="91"/>
      <c r="AYZ141" s="91"/>
      <c r="AZA141" s="91"/>
      <c r="AZB141" s="91"/>
      <c r="AZC141" s="91"/>
      <c r="AZD141" s="91"/>
      <c r="AZE141" s="91"/>
      <c r="AZF141" s="91"/>
      <c r="AZG141" s="91"/>
      <c r="AZH141" s="91"/>
      <c r="AZI141" s="91"/>
      <c r="AZJ141" s="91"/>
      <c r="AZK141" s="91"/>
      <c r="AZL141" s="91"/>
      <c r="AZM141" s="91"/>
      <c r="AZN141" s="91"/>
      <c r="AZO141" s="91"/>
      <c r="AZP141" s="91"/>
      <c r="AZQ141" s="91"/>
      <c r="AZR141" s="91"/>
      <c r="AZS141" s="91"/>
      <c r="AZT141" s="91"/>
      <c r="AZU141" s="91"/>
      <c r="AZV141" s="91"/>
      <c r="AZW141" s="91"/>
      <c r="AZX141" s="91"/>
      <c r="AZY141" s="91"/>
      <c r="AZZ141" s="91"/>
      <c r="BAA141" s="91"/>
      <c r="BAB141" s="91"/>
      <c r="BAC141" s="91"/>
      <c r="BAD141" s="91"/>
      <c r="BAE141" s="91"/>
      <c r="BAF141" s="91"/>
      <c r="BAG141" s="91"/>
      <c r="BAH141" s="91"/>
      <c r="BAI141" s="91"/>
      <c r="BAJ141" s="91"/>
      <c r="BAK141" s="91"/>
      <c r="BAL141" s="91"/>
      <c r="BAM141" s="91"/>
      <c r="BAN141" s="91"/>
      <c r="BAO141" s="91"/>
      <c r="BAP141" s="91"/>
      <c r="BAQ141" s="91"/>
      <c r="BAR141" s="91"/>
      <c r="BAS141" s="91"/>
      <c r="BAT141" s="91"/>
      <c r="BAU141" s="91"/>
      <c r="BAV141" s="91"/>
      <c r="BAW141" s="91"/>
      <c r="BAX141" s="91"/>
      <c r="BAY141" s="91"/>
      <c r="BAZ141" s="91"/>
      <c r="BBA141" s="91"/>
      <c r="BBB141" s="91"/>
      <c r="BBC141" s="91"/>
      <c r="BBD141" s="91"/>
      <c r="BBE141" s="91"/>
      <c r="BBF141" s="91"/>
      <c r="BBG141" s="91"/>
      <c r="BBH141" s="91"/>
      <c r="BBI141" s="91"/>
      <c r="BBJ141" s="91"/>
      <c r="BBK141" s="91"/>
      <c r="BBL141" s="91"/>
      <c r="BBM141" s="91"/>
      <c r="BBN141" s="91"/>
      <c r="BBO141" s="91"/>
      <c r="BBP141" s="91"/>
      <c r="BBQ141" s="91"/>
      <c r="BBR141" s="91"/>
      <c r="BBS141" s="91"/>
      <c r="BBT141" s="91"/>
      <c r="BBU141" s="91"/>
      <c r="BBV141" s="91"/>
      <c r="BBW141" s="91"/>
      <c r="BBX141" s="91"/>
      <c r="BBY141" s="91"/>
      <c r="BBZ141" s="91"/>
      <c r="BCA141" s="91"/>
      <c r="BCB141" s="91"/>
      <c r="BCC141" s="91"/>
      <c r="BCD141" s="91"/>
      <c r="BCE141" s="91"/>
      <c r="BCF141" s="91"/>
      <c r="BCG141" s="91"/>
      <c r="BCH141" s="91"/>
      <c r="BCI141" s="91"/>
      <c r="BCJ141" s="91"/>
      <c r="BCK141" s="91"/>
      <c r="BCL141" s="91"/>
      <c r="BCM141" s="91"/>
      <c r="BCN141" s="91"/>
      <c r="BCO141" s="91"/>
      <c r="BCP141" s="91"/>
      <c r="BCQ141" s="91"/>
      <c r="BCR141" s="91"/>
      <c r="BCS141" s="91"/>
      <c r="BCT141" s="91"/>
      <c r="BCU141" s="91"/>
      <c r="BCV141" s="91"/>
      <c r="BCW141" s="91"/>
      <c r="BCX141" s="91"/>
      <c r="BCY141" s="91"/>
      <c r="BCZ141" s="91"/>
      <c r="BDA141" s="91"/>
      <c r="BDB141" s="91"/>
      <c r="BDC141" s="91"/>
      <c r="BDD141" s="91"/>
      <c r="BDE141" s="91"/>
      <c r="BDF141" s="91"/>
      <c r="BDG141" s="91"/>
      <c r="BDH141" s="91"/>
      <c r="BDI141" s="91"/>
      <c r="BDJ141" s="91"/>
      <c r="BDK141" s="91"/>
      <c r="BDL141" s="91"/>
      <c r="BDM141" s="91"/>
      <c r="BDN141" s="91"/>
      <c r="BDO141" s="91"/>
      <c r="BDP141" s="91"/>
      <c r="BDQ141" s="91"/>
      <c r="BDR141" s="91"/>
      <c r="BDS141" s="91"/>
      <c r="BDT141" s="91"/>
      <c r="BDU141" s="91"/>
      <c r="BDV141" s="91"/>
      <c r="BDW141" s="91"/>
      <c r="BDX141" s="91"/>
      <c r="BDY141" s="91"/>
      <c r="BDZ141" s="91"/>
      <c r="BEA141" s="91"/>
      <c r="BEB141" s="91"/>
      <c r="BEC141" s="91"/>
      <c r="BED141" s="91"/>
      <c r="BEE141" s="91"/>
      <c r="BEF141" s="91"/>
      <c r="BEG141" s="91"/>
      <c r="BEH141" s="91"/>
      <c r="BEI141" s="91"/>
      <c r="BEJ141" s="91"/>
      <c r="BEK141" s="91"/>
      <c r="BEL141" s="91"/>
      <c r="BEM141" s="91"/>
      <c r="BEN141" s="91"/>
      <c r="BEO141" s="91"/>
      <c r="BEP141" s="91"/>
      <c r="BEQ141" s="91"/>
      <c r="BER141" s="91"/>
      <c r="BES141" s="91"/>
      <c r="BET141" s="91"/>
      <c r="BEU141" s="91"/>
      <c r="BEV141" s="91"/>
      <c r="BEW141" s="91"/>
      <c r="BEX141" s="91"/>
      <c r="BEY141" s="91"/>
      <c r="BEZ141" s="91"/>
      <c r="BFA141" s="91"/>
      <c r="BFB141" s="91"/>
      <c r="BFC141" s="91"/>
      <c r="BFD141" s="91"/>
      <c r="BFE141" s="91"/>
      <c r="BFF141" s="91"/>
      <c r="BFG141" s="91"/>
      <c r="BFH141" s="91"/>
      <c r="BFI141" s="91"/>
      <c r="BFJ141" s="91"/>
      <c r="BFK141" s="91"/>
      <c r="BFL141" s="91"/>
      <c r="BFM141" s="91"/>
      <c r="BFN141" s="91"/>
      <c r="BFO141" s="91"/>
      <c r="BFP141" s="91"/>
      <c r="BFQ141" s="91"/>
      <c r="BFR141" s="91"/>
      <c r="BFS141" s="91"/>
      <c r="BFT141" s="91"/>
      <c r="BFU141" s="91"/>
      <c r="BFV141" s="91"/>
      <c r="BFW141" s="91"/>
      <c r="BFX141" s="91"/>
      <c r="BFY141" s="91"/>
      <c r="BFZ141" s="91"/>
      <c r="BGA141" s="91"/>
      <c r="BGB141" s="91"/>
      <c r="BGC141" s="91"/>
      <c r="BGD141" s="91"/>
      <c r="BGE141" s="91"/>
      <c r="BGF141" s="91"/>
      <c r="BGG141" s="91"/>
      <c r="BGH141" s="91"/>
      <c r="BGI141" s="91"/>
      <c r="BGJ141" s="91"/>
      <c r="BGK141" s="91"/>
      <c r="BGL141" s="91"/>
      <c r="BGM141" s="91"/>
      <c r="BGN141" s="91"/>
      <c r="BGO141" s="91"/>
      <c r="BGP141" s="91"/>
      <c r="BGQ141" s="91"/>
      <c r="BGR141" s="91"/>
      <c r="BGS141" s="91"/>
      <c r="BGT141" s="91"/>
      <c r="BGU141" s="91"/>
      <c r="BGV141" s="91"/>
      <c r="BGW141" s="91"/>
      <c r="BGX141" s="91"/>
      <c r="BGY141" s="91"/>
      <c r="BGZ141" s="91"/>
      <c r="BHA141" s="91"/>
      <c r="BHB141" s="91"/>
      <c r="BHC141" s="91"/>
      <c r="BHD141" s="91"/>
      <c r="BHE141" s="91"/>
      <c r="BHF141" s="91"/>
      <c r="BHG141" s="91"/>
      <c r="BHH141" s="91"/>
      <c r="BHI141" s="91"/>
      <c r="BHJ141" s="91"/>
      <c r="BHK141" s="91"/>
      <c r="BHL141" s="91"/>
      <c r="BHM141" s="91"/>
      <c r="BHN141" s="91"/>
      <c r="BHO141" s="91"/>
      <c r="BHP141" s="91"/>
      <c r="BHQ141" s="91"/>
      <c r="BHR141" s="91"/>
      <c r="BHS141" s="91"/>
      <c r="BHT141" s="91"/>
      <c r="BHU141" s="91"/>
      <c r="BHV141" s="91"/>
      <c r="BHW141" s="91"/>
      <c r="BHX141" s="91"/>
      <c r="BHY141" s="91"/>
      <c r="BHZ141" s="91"/>
      <c r="BIA141" s="91"/>
      <c r="BIB141" s="91"/>
      <c r="BIC141" s="91"/>
      <c r="BID141" s="91"/>
      <c r="BIE141" s="91"/>
      <c r="BIF141" s="91"/>
      <c r="BIG141" s="91"/>
      <c r="BIH141" s="91"/>
      <c r="BII141" s="91"/>
      <c r="BIJ141" s="91"/>
      <c r="BIK141" s="91"/>
      <c r="BIL141" s="91"/>
      <c r="BIM141" s="91"/>
      <c r="BIN141" s="91"/>
      <c r="BIO141" s="91"/>
      <c r="BIP141" s="91"/>
      <c r="BIQ141" s="91"/>
      <c r="BIR141" s="91"/>
      <c r="BIS141" s="91"/>
      <c r="BIT141" s="91"/>
      <c r="BIU141" s="91"/>
      <c r="BIV141" s="91"/>
      <c r="BIW141" s="91"/>
      <c r="BIX141" s="91"/>
      <c r="BIY141" s="91"/>
      <c r="BIZ141" s="91"/>
      <c r="BJA141" s="91"/>
      <c r="BJB141" s="91"/>
      <c r="BJC141" s="91"/>
      <c r="BJD141" s="91"/>
      <c r="BJE141" s="91"/>
      <c r="BJF141" s="91"/>
      <c r="BJG141" s="91"/>
      <c r="BJH141" s="91"/>
      <c r="BJI141" s="91"/>
      <c r="BJJ141" s="91"/>
      <c r="BJK141" s="91"/>
      <c r="BJL141" s="91"/>
      <c r="BJM141" s="91"/>
      <c r="BJN141" s="91"/>
      <c r="BJO141" s="91"/>
      <c r="BJP141" s="91"/>
      <c r="BJQ141" s="91"/>
      <c r="BJR141" s="91"/>
      <c r="BJS141" s="91"/>
      <c r="BJT141" s="91"/>
      <c r="BJU141" s="91"/>
      <c r="BJV141" s="91"/>
      <c r="BJW141" s="91"/>
      <c r="BJX141" s="91"/>
      <c r="BJY141" s="91"/>
      <c r="BJZ141" s="91"/>
      <c r="BKA141" s="91"/>
      <c r="BKB141" s="91"/>
      <c r="BKC141" s="91"/>
      <c r="BKD141" s="91"/>
      <c r="BKE141" s="91"/>
      <c r="BKF141" s="91"/>
      <c r="BKG141" s="91"/>
      <c r="BKH141" s="91"/>
      <c r="BKI141" s="91"/>
      <c r="BKJ141" s="91"/>
      <c r="BKK141" s="91"/>
      <c r="BKL141" s="91"/>
      <c r="BKM141" s="91"/>
      <c r="BKN141" s="91"/>
      <c r="BKO141" s="91"/>
      <c r="BKP141" s="91"/>
      <c r="BKQ141" s="91"/>
      <c r="BKR141" s="91"/>
      <c r="BKS141" s="91"/>
      <c r="BKT141" s="91"/>
      <c r="BKU141" s="91"/>
      <c r="BKV141" s="91"/>
      <c r="BKW141" s="91"/>
      <c r="BKX141" s="91"/>
      <c r="BKY141" s="91"/>
      <c r="BKZ141" s="91"/>
      <c r="BLA141" s="91"/>
      <c r="BLB141" s="91"/>
      <c r="BLC141" s="91"/>
      <c r="BLD141" s="91"/>
      <c r="BLE141" s="91"/>
      <c r="BLF141" s="91"/>
      <c r="BLG141" s="91"/>
      <c r="BLH141" s="91"/>
      <c r="BLI141" s="91"/>
      <c r="BLJ141" s="91"/>
      <c r="BLK141" s="91"/>
      <c r="BLL141" s="91"/>
      <c r="BLM141" s="91"/>
      <c r="BLN141" s="91"/>
      <c r="BLO141" s="91"/>
      <c r="BLP141" s="91"/>
      <c r="BLQ141" s="91"/>
      <c r="BLR141" s="91"/>
      <c r="BLS141" s="91"/>
      <c r="BLT141" s="91"/>
      <c r="BLU141" s="91"/>
      <c r="BLV141" s="91"/>
      <c r="BLW141" s="91"/>
      <c r="BLX141" s="91"/>
      <c r="BLY141" s="91"/>
      <c r="BLZ141" s="91"/>
      <c r="BMA141" s="91"/>
      <c r="BMB141" s="91"/>
      <c r="BMC141" s="91"/>
      <c r="BMD141" s="91"/>
      <c r="BME141" s="91"/>
      <c r="BMF141" s="91"/>
      <c r="BMG141" s="91"/>
      <c r="BMH141" s="91"/>
      <c r="BMI141" s="91"/>
      <c r="BMJ141" s="91"/>
      <c r="BMK141" s="91"/>
      <c r="BML141" s="91"/>
      <c r="BMM141" s="91"/>
      <c r="BMN141" s="91"/>
      <c r="BMO141" s="91"/>
      <c r="BMP141" s="91"/>
      <c r="BMQ141" s="91"/>
      <c r="BMR141" s="91"/>
      <c r="BMS141" s="91"/>
      <c r="BMT141" s="91"/>
      <c r="BMU141" s="91"/>
      <c r="BMV141" s="91"/>
      <c r="BMW141" s="91"/>
      <c r="BMX141" s="91"/>
      <c r="BMY141" s="91"/>
      <c r="BMZ141" s="91"/>
      <c r="BNA141" s="91"/>
      <c r="BNB141" s="91"/>
      <c r="BNC141" s="91"/>
      <c r="BND141" s="91"/>
      <c r="BNE141" s="91"/>
      <c r="BNF141" s="91"/>
      <c r="BNG141" s="91"/>
      <c r="BNH141" s="91"/>
      <c r="BNI141" s="91"/>
      <c r="BNJ141" s="91"/>
      <c r="BNK141" s="91"/>
      <c r="BNL141" s="91"/>
      <c r="BNM141" s="91"/>
      <c r="BNN141" s="91"/>
      <c r="BNO141" s="91"/>
      <c r="BNP141" s="91"/>
      <c r="BNQ141" s="91"/>
      <c r="BNR141" s="91"/>
      <c r="BNS141" s="91"/>
      <c r="BNT141" s="91"/>
      <c r="BNU141" s="91"/>
      <c r="BNV141" s="91"/>
      <c r="BNW141" s="91"/>
      <c r="BNX141" s="91"/>
      <c r="BNY141" s="91"/>
      <c r="BNZ141" s="91"/>
      <c r="BOA141" s="91"/>
      <c r="BOB141" s="91"/>
      <c r="BOC141" s="91"/>
      <c r="BOD141" s="91"/>
      <c r="BOE141" s="91"/>
      <c r="BOF141" s="91"/>
      <c r="BOG141" s="91"/>
      <c r="BOH141" s="91"/>
      <c r="BOI141" s="91"/>
      <c r="BOJ141" s="91"/>
      <c r="BOK141" s="91"/>
      <c r="BOL141" s="91"/>
      <c r="BOM141" s="91"/>
      <c r="BON141" s="91"/>
      <c r="BOO141" s="91"/>
      <c r="BOP141" s="91"/>
      <c r="BOQ141" s="91"/>
      <c r="BOR141" s="91"/>
      <c r="BOS141" s="91"/>
      <c r="BOT141" s="91"/>
      <c r="BOU141" s="91"/>
      <c r="BOV141" s="91"/>
      <c r="BOW141" s="91"/>
      <c r="BOX141" s="91"/>
      <c r="BOY141" s="91"/>
      <c r="BOZ141" s="91"/>
      <c r="BPA141" s="91"/>
      <c r="BPB141" s="91"/>
      <c r="BPC141" s="91"/>
      <c r="BPD141" s="91"/>
      <c r="BPE141" s="91"/>
      <c r="BPF141" s="91"/>
      <c r="BPG141" s="91"/>
      <c r="BPH141" s="91"/>
      <c r="BPI141" s="91"/>
      <c r="BPJ141" s="91"/>
      <c r="BPK141" s="91"/>
      <c r="BPL141" s="91"/>
      <c r="BPM141" s="91"/>
      <c r="BPN141" s="91"/>
      <c r="BPO141" s="91"/>
      <c r="BPP141" s="91"/>
      <c r="BPQ141" s="91"/>
      <c r="BPR141" s="91"/>
      <c r="BPS141" s="91"/>
      <c r="BPT141" s="91"/>
      <c r="BPU141" s="91"/>
      <c r="BPV141" s="91"/>
      <c r="BPW141" s="91"/>
      <c r="BPX141" s="91"/>
      <c r="BPY141" s="91"/>
      <c r="BPZ141" s="91"/>
      <c r="BQA141" s="91"/>
      <c r="BQB141" s="91"/>
      <c r="BQC141" s="91"/>
      <c r="BQD141" s="91"/>
      <c r="BQE141" s="91"/>
      <c r="BQF141" s="91"/>
      <c r="BQG141" s="91"/>
      <c r="BQH141" s="91"/>
      <c r="BQI141" s="91"/>
      <c r="BQJ141" s="91"/>
      <c r="BQK141" s="91"/>
      <c r="BQL141" s="91"/>
      <c r="BQM141" s="91"/>
      <c r="BQN141" s="91"/>
      <c r="BQO141" s="91"/>
      <c r="BQP141" s="91"/>
      <c r="BQQ141" s="91"/>
      <c r="BQR141" s="91"/>
      <c r="BQS141" s="91"/>
      <c r="BQT141" s="91"/>
      <c r="BQU141" s="91"/>
      <c r="BQV141" s="91"/>
      <c r="BQW141" s="91"/>
      <c r="BQX141" s="91"/>
      <c r="BQY141" s="91"/>
      <c r="BQZ141" s="91"/>
      <c r="BRA141" s="91"/>
      <c r="BRB141" s="91"/>
      <c r="BRC141" s="91"/>
      <c r="BRD141" s="91"/>
      <c r="BRE141" s="91"/>
      <c r="BRF141" s="91"/>
      <c r="BRG141" s="91"/>
      <c r="BRH141" s="91"/>
      <c r="BRI141" s="91"/>
      <c r="BRJ141" s="91"/>
      <c r="BRK141" s="91"/>
      <c r="BRL141" s="91"/>
      <c r="BRM141" s="91"/>
      <c r="BRN141" s="91"/>
      <c r="BRO141" s="91"/>
      <c r="BRP141" s="91"/>
      <c r="BRQ141" s="91"/>
      <c r="BRR141" s="91"/>
      <c r="BRS141" s="91"/>
      <c r="BRT141" s="91"/>
      <c r="BRU141" s="91"/>
      <c r="BRV141" s="91"/>
      <c r="BRW141" s="91"/>
      <c r="BRX141" s="91"/>
      <c r="BRY141" s="91"/>
      <c r="BRZ141" s="91"/>
      <c r="BSA141" s="91"/>
      <c r="BSB141" s="91"/>
      <c r="BSC141" s="91"/>
      <c r="BSD141" s="91"/>
      <c r="BSE141" s="91"/>
      <c r="BSF141" s="91"/>
      <c r="BSG141" s="91"/>
      <c r="BSH141" s="91"/>
      <c r="BSI141" s="91"/>
      <c r="BSJ141" s="91"/>
      <c r="BSK141" s="91"/>
      <c r="BSL141" s="91"/>
      <c r="BSM141" s="91"/>
      <c r="BSN141" s="91"/>
      <c r="BSO141" s="91"/>
      <c r="BSP141" s="91"/>
      <c r="BSQ141" s="91"/>
      <c r="BSR141" s="91"/>
      <c r="BSS141" s="91"/>
      <c r="BST141" s="91"/>
      <c r="BSU141" s="91"/>
      <c r="BSV141" s="91"/>
      <c r="BSW141" s="91"/>
      <c r="BSX141" s="91"/>
      <c r="BSY141" s="91"/>
      <c r="BSZ141" s="91"/>
      <c r="BTA141" s="91"/>
      <c r="BTB141" s="91"/>
      <c r="BTC141" s="91"/>
      <c r="BTD141" s="91"/>
      <c r="BTE141" s="91"/>
      <c r="BTF141" s="91"/>
      <c r="BTG141" s="91"/>
      <c r="BTH141" s="91"/>
      <c r="BTI141" s="91"/>
      <c r="BTJ141" s="91"/>
      <c r="BTK141" s="91"/>
      <c r="BTL141" s="91"/>
      <c r="BTM141" s="91"/>
      <c r="BTN141" s="91"/>
      <c r="BTO141" s="91"/>
      <c r="BTP141" s="91"/>
      <c r="BTQ141" s="91"/>
      <c r="BTR141" s="91"/>
      <c r="BTS141" s="91"/>
      <c r="BTT141" s="91"/>
      <c r="BTU141" s="91"/>
      <c r="BTV141" s="91"/>
      <c r="BTW141" s="91"/>
      <c r="BTX141" s="91"/>
      <c r="BTY141" s="91"/>
      <c r="BTZ141" s="91"/>
      <c r="BUA141" s="91"/>
      <c r="BUB141" s="91"/>
      <c r="BUC141" s="91"/>
      <c r="BUD141" s="91"/>
      <c r="BUE141" s="91"/>
      <c r="BUF141" s="91"/>
      <c r="BUG141" s="91"/>
      <c r="BUH141" s="91"/>
      <c r="BUI141" s="91"/>
      <c r="BUJ141" s="91"/>
      <c r="BUK141" s="91"/>
      <c r="BUL141" s="91"/>
      <c r="BUM141" s="91"/>
      <c r="BUN141" s="91"/>
      <c r="BUO141" s="91"/>
      <c r="BUP141" s="91"/>
      <c r="BUQ141" s="91"/>
      <c r="BUR141" s="91"/>
      <c r="BUS141" s="91"/>
      <c r="BUT141" s="91"/>
      <c r="BUU141" s="91"/>
      <c r="BUV141" s="91"/>
      <c r="BUW141" s="91"/>
      <c r="BUX141" s="91"/>
      <c r="BUY141" s="91"/>
      <c r="BUZ141" s="91"/>
      <c r="BVA141" s="91"/>
      <c r="BVB141" s="91"/>
      <c r="BVC141" s="91"/>
      <c r="BVD141" s="91"/>
      <c r="BVE141" s="91"/>
      <c r="BVF141" s="91"/>
      <c r="BVG141" s="91"/>
      <c r="BVH141" s="91"/>
      <c r="BVI141" s="91"/>
      <c r="BVJ141" s="91"/>
      <c r="BVK141" s="91"/>
      <c r="BVL141" s="91"/>
      <c r="BVM141" s="91"/>
      <c r="BVN141" s="91"/>
      <c r="BVO141" s="91"/>
      <c r="BVP141" s="91"/>
      <c r="BVQ141" s="91"/>
      <c r="BVR141" s="91"/>
      <c r="BVS141" s="91"/>
      <c r="BVT141" s="91"/>
      <c r="BVU141" s="91"/>
      <c r="BVV141" s="91"/>
      <c r="BVW141" s="91"/>
      <c r="BVX141" s="91"/>
      <c r="BVY141" s="91"/>
      <c r="BVZ141" s="91"/>
      <c r="BWA141" s="91"/>
      <c r="BWB141" s="91"/>
      <c r="BWC141" s="91"/>
      <c r="BWD141" s="91"/>
      <c r="BWE141" s="91"/>
      <c r="BWF141" s="91"/>
      <c r="BWG141" s="91"/>
      <c r="BWH141" s="91"/>
      <c r="BWI141" s="91"/>
      <c r="BWJ141" s="91"/>
      <c r="BWK141" s="91"/>
      <c r="BWL141" s="91"/>
      <c r="BWM141" s="91"/>
      <c r="BWN141" s="91"/>
      <c r="BWO141" s="91"/>
      <c r="BWP141" s="91"/>
      <c r="BWQ141" s="91"/>
      <c r="BWR141" s="91"/>
      <c r="BWS141" s="91"/>
      <c r="BWT141" s="91"/>
      <c r="BWU141" s="91"/>
      <c r="BWV141" s="91"/>
      <c r="BWW141" s="91"/>
      <c r="BWX141" s="91"/>
      <c r="BWY141" s="91"/>
      <c r="BWZ141" s="91"/>
      <c r="BXA141" s="91"/>
      <c r="BXB141" s="91"/>
      <c r="BXC141" s="91"/>
      <c r="BXD141" s="91"/>
      <c r="BXE141" s="91"/>
      <c r="BXF141" s="91"/>
      <c r="BXG141" s="91"/>
      <c r="BXH141" s="91"/>
      <c r="BXI141" s="91"/>
      <c r="BXJ141" s="91"/>
      <c r="BXK141" s="91"/>
      <c r="BXL141" s="91"/>
      <c r="BXM141" s="91"/>
      <c r="BXN141" s="91"/>
      <c r="BXO141" s="91"/>
      <c r="BXP141" s="91"/>
      <c r="BXQ141" s="91"/>
      <c r="BXR141" s="91"/>
      <c r="BXS141" s="91"/>
      <c r="BXT141" s="91"/>
      <c r="BXU141" s="91"/>
      <c r="BXV141" s="91"/>
      <c r="BXW141" s="91"/>
      <c r="BXX141" s="91"/>
      <c r="BXY141" s="91"/>
      <c r="BXZ141" s="91"/>
      <c r="BYA141" s="91"/>
      <c r="BYB141" s="91"/>
      <c r="BYC141" s="91"/>
      <c r="BYD141" s="91"/>
      <c r="BYE141" s="91"/>
      <c r="BYF141" s="91"/>
      <c r="BYG141" s="91"/>
      <c r="BYH141" s="91"/>
      <c r="BYI141" s="91"/>
      <c r="BYJ141" s="91"/>
      <c r="BYK141" s="91"/>
      <c r="BYL141" s="91"/>
      <c r="BYM141" s="91"/>
      <c r="BYN141" s="91"/>
      <c r="BYO141" s="91"/>
      <c r="BYP141" s="91"/>
      <c r="BYQ141" s="91"/>
      <c r="BYR141" s="91"/>
      <c r="BYS141" s="91"/>
      <c r="BYT141" s="91"/>
      <c r="BYU141" s="91"/>
      <c r="BYV141" s="91"/>
      <c r="BYW141" s="91"/>
      <c r="BYX141" s="91"/>
      <c r="BYY141" s="91"/>
      <c r="BYZ141" s="91"/>
      <c r="BZA141" s="91"/>
      <c r="BZB141" s="91"/>
      <c r="BZC141" s="91"/>
      <c r="BZD141" s="91"/>
      <c r="BZE141" s="91"/>
      <c r="BZF141" s="91"/>
      <c r="BZG141" s="91"/>
      <c r="BZH141" s="91"/>
      <c r="BZI141" s="91"/>
      <c r="BZJ141" s="91"/>
      <c r="BZK141" s="91"/>
      <c r="BZL141" s="91"/>
      <c r="BZM141" s="91"/>
      <c r="BZN141" s="91"/>
      <c r="BZO141" s="91"/>
      <c r="BZP141" s="91"/>
      <c r="BZQ141" s="91"/>
      <c r="BZR141" s="91"/>
      <c r="BZS141" s="91"/>
      <c r="BZT141" s="91"/>
      <c r="BZU141" s="91"/>
      <c r="BZV141" s="91"/>
      <c r="BZW141" s="91"/>
      <c r="BZX141" s="91"/>
      <c r="BZY141" s="91"/>
      <c r="BZZ141" s="91"/>
      <c r="CAA141" s="91"/>
      <c r="CAB141" s="91"/>
      <c r="CAC141" s="91"/>
      <c r="CAD141" s="91"/>
      <c r="CAE141" s="91"/>
      <c r="CAF141" s="91"/>
      <c r="CAG141" s="91"/>
      <c r="CAH141" s="91"/>
      <c r="CAI141" s="91"/>
      <c r="CAJ141" s="91"/>
      <c r="CAK141" s="91"/>
      <c r="CAL141" s="91"/>
      <c r="CAM141" s="91"/>
      <c r="CAN141" s="91"/>
      <c r="CAO141" s="91"/>
      <c r="CAP141" s="91"/>
      <c r="CAQ141" s="91"/>
      <c r="CAR141" s="91"/>
      <c r="CAS141" s="91"/>
      <c r="CAT141" s="91"/>
      <c r="CAU141" s="91"/>
      <c r="CAV141" s="91"/>
      <c r="CAW141" s="91"/>
      <c r="CAX141" s="91"/>
      <c r="CAY141" s="91"/>
    </row>
    <row r="142" spans="2:2079" s="77" customFormat="1" ht="15.75" thickTop="1" x14ac:dyDescent="0.25">
      <c r="B142" s="28"/>
      <c r="C142" s="28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30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  <c r="BA142" s="91"/>
      <c r="BB142" s="91"/>
      <c r="BC142" s="91"/>
      <c r="BD142" s="91"/>
      <c r="BE142" s="91"/>
      <c r="BF142" s="91"/>
      <c r="BG142" s="91"/>
      <c r="BH142" s="91"/>
      <c r="BI142" s="91"/>
      <c r="BJ142" s="91"/>
      <c r="BK142" s="91"/>
      <c r="BL142" s="91"/>
      <c r="BM142" s="91"/>
      <c r="BN142" s="91"/>
      <c r="BO142" s="91"/>
      <c r="BP142" s="91"/>
      <c r="BQ142" s="91"/>
      <c r="BR142" s="91"/>
      <c r="BS142" s="91"/>
      <c r="BT142" s="91"/>
      <c r="BU142" s="91"/>
      <c r="BV142" s="91"/>
      <c r="BW142" s="91"/>
      <c r="BX142" s="91"/>
      <c r="BY142" s="91"/>
      <c r="BZ142" s="91"/>
      <c r="CA142" s="91"/>
      <c r="CB142" s="91"/>
      <c r="CC142" s="91"/>
      <c r="CD142" s="91"/>
      <c r="CE142" s="91"/>
      <c r="CF142" s="91"/>
      <c r="CG142" s="91"/>
      <c r="CH142" s="91"/>
      <c r="CI142" s="91"/>
      <c r="CJ142" s="91"/>
      <c r="CK142" s="91"/>
      <c r="CL142" s="91"/>
      <c r="CM142" s="91"/>
      <c r="CN142" s="91"/>
      <c r="CO142" s="91"/>
      <c r="CP142" s="91"/>
      <c r="CQ142" s="91"/>
      <c r="CR142" s="91"/>
      <c r="CS142" s="91"/>
      <c r="CT142" s="91"/>
      <c r="CU142" s="91"/>
      <c r="CV142" s="91"/>
      <c r="CW142" s="91"/>
      <c r="CX142" s="91"/>
      <c r="CY142" s="91"/>
      <c r="CZ142" s="91"/>
      <c r="DA142" s="91"/>
      <c r="DB142" s="91"/>
      <c r="DC142" s="91"/>
      <c r="DD142" s="91"/>
      <c r="DE142" s="91"/>
      <c r="DF142" s="91"/>
      <c r="DG142" s="91"/>
      <c r="DH142" s="91"/>
      <c r="DI142" s="91"/>
      <c r="DJ142" s="91"/>
      <c r="DK142" s="91"/>
      <c r="DL142" s="91"/>
      <c r="DM142" s="91"/>
      <c r="DN142" s="91"/>
      <c r="DO142" s="91"/>
      <c r="DP142" s="91"/>
      <c r="DQ142" s="91"/>
      <c r="DR142" s="91"/>
      <c r="DS142" s="91"/>
      <c r="DT142" s="91"/>
      <c r="DU142" s="91"/>
      <c r="DV142" s="91"/>
      <c r="DW142" s="91"/>
      <c r="DX142" s="91"/>
      <c r="DY142" s="91"/>
      <c r="DZ142" s="91"/>
      <c r="EA142" s="91"/>
      <c r="EB142" s="91"/>
      <c r="EC142" s="91"/>
      <c r="ED142" s="91"/>
      <c r="EE142" s="91"/>
      <c r="EF142" s="91"/>
      <c r="EG142" s="91"/>
      <c r="EH142" s="91"/>
      <c r="EI142" s="91"/>
      <c r="EJ142" s="91"/>
      <c r="EK142" s="91"/>
      <c r="EL142" s="91"/>
      <c r="EM142" s="91"/>
      <c r="EN142" s="91"/>
      <c r="EO142" s="91"/>
      <c r="EP142" s="91"/>
      <c r="EQ142" s="91"/>
      <c r="ER142" s="91"/>
      <c r="ES142" s="91"/>
      <c r="ET142" s="91"/>
      <c r="EU142" s="91"/>
      <c r="EV142" s="91"/>
      <c r="EW142" s="91"/>
      <c r="EX142" s="91"/>
      <c r="EY142" s="91"/>
      <c r="EZ142" s="91"/>
      <c r="FA142" s="91"/>
      <c r="FB142" s="91"/>
      <c r="FC142" s="91"/>
      <c r="FD142" s="91"/>
      <c r="FE142" s="91"/>
      <c r="FF142" s="91"/>
      <c r="FG142" s="91"/>
      <c r="FH142" s="91"/>
      <c r="FI142" s="91"/>
      <c r="FJ142" s="91"/>
      <c r="FK142" s="91"/>
      <c r="FL142" s="91"/>
      <c r="FM142" s="91"/>
      <c r="FN142" s="91"/>
      <c r="FO142" s="91"/>
      <c r="FP142" s="91"/>
      <c r="FQ142" s="91"/>
      <c r="FR142" s="91"/>
      <c r="FS142" s="91"/>
      <c r="FT142" s="91"/>
      <c r="FU142" s="91"/>
      <c r="FV142" s="91"/>
      <c r="FW142" s="91"/>
      <c r="FX142" s="91"/>
      <c r="FY142" s="91"/>
      <c r="FZ142" s="91"/>
      <c r="GA142" s="91"/>
      <c r="GB142" s="91"/>
      <c r="GC142" s="91"/>
      <c r="GD142" s="91"/>
      <c r="GE142" s="91"/>
      <c r="GF142" s="91"/>
      <c r="GG142" s="91"/>
      <c r="GH142" s="91"/>
      <c r="GI142" s="91"/>
      <c r="GJ142" s="91"/>
      <c r="GK142" s="91"/>
      <c r="GL142" s="91"/>
      <c r="GM142" s="91"/>
      <c r="GN142" s="91"/>
      <c r="GO142" s="91"/>
      <c r="GP142" s="91"/>
      <c r="GQ142" s="91"/>
      <c r="GR142" s="91"/>
      <c r="GS142" s="91"/>
      <c r="GT142" s="91"/>
      <c r="GU142" s="91"/>
      <c r="GV142" s="91"/>
      <c r="GW142" s="91"/>
      <c r="GX142" s="91"/>
      <c r="GY142" s="91"/>
      <c r="GZ142" s="91"/>
      <c r="HA142" s="91"/>
      <c r="HB142" s="91"/>
      <c r="HC142" s="91"/>
      <c r="HD142" s="91"/>
      <c r="HE142" s="91"/>
      <c r="HF142" s="91"/>
      <c r="HG142" s="91"/>
      <c r="HH142" s="91"/>
      <c r="HI142" s="91"/>
      <c r="HJ142" s="91"/>
      <c r="HK142" s="91"/>
      <c r="HL142" s="91"/>
      <c r="HM142" s="91"/>
      <c r="HN142" s="91"/>
      <c r="HO142" s="91"/>
      <c r="HP142" s="91"/>
      <c r="HQ142" s="91"/>
      <c r="HR142" s="91"/>
      <c r="HS142" s="91"/>
      <c r="HT142" s="91"/>
      <c r="HU142" s="91"/>
      <c r="HV142" s="91"/>
      <c r="HW142" s="91"/>
      <c r="HX142" s="91"/>
      <c r="HY142" s="91"/>
      <c r="HZ142" s="91"/>
      <c r="IA142" s="91"/>
      <c r="IB142" s="91"/>
      <c r="IC142" s="91"/>
      <c r="ID142" s="91"/>
      <c r="IE142" s="91"/>
      <c r="IF142" s="91"/>
      <c r="IG142" s="91"/>
      <c r="IH142" s="91"/>
      <c r="II142" s="91"/>
      <c r="IJ142" s="91"/>
      <c r="IK142" s="91"/>
      <c r="IL142" s="91"/>
      <c r="IM142" s="91"/>
      <c r="IN142" s="91"/>
      <c r="IO142" s="91"/>
      <c r="IP142" s="91"/>
      <c r="IQ142" s="91"/>
      <c r="IR142" s="91"/>
      <c r="IS142" s="91"/>
      <c r="IT142" s="91"/>
      <c r="IU142" s="91"/>
      <c r="IV142" s="91"/>
      <c r="IW142" s="91"/>
      <c r="IX142" s="91"/>
      <c r="IY142" s="91"/>
      <c r="IZ142" s="91"/>
      <c r="JA142" s="91"/>
      <c r="JB142" s="91"/>
      <c r="JC142" s="91"/>
      <c r="JD142" s="91"/>
      <c r="JE142" s="91"/>
      <c r="JF142" s="91"/>
      <c r="JG142" s="91"/>
      <c r="JH142" s="91"/>
      <c r="JI142" s="91"/>
      <c r="JJ142" s="91"/>
      <c r="JK142" s="91"/>
      <c r="JL142" s="91"/>
      <c r="JM142" s="91"/>
      <c r="JN142" s="91"/>
      <c r="JO142" s="91"/>
      <c r="JP142" s="91"/>
      <c r="JQ142" s="91"/>
      <c r="JR142" s="91"/>
      <c r="JS142" s="91"/>
      <c r="JT142" s="91"/>
      <c r="JU142" s="91"/>
      <c r="JV142" s="91"/>
      <c r="JW142" s="91"/>
      <c r="JX142" s="91"/>
      <c r="JY142" s="91"/>
      <c r="JZ142" s="91"/>
      <c r="KA142" s="91"/>
      <c r="KB142" s="91"/>
      <c r="KC142" s="91"/>
      <c r="KD142" s="91"/>
      <c r="KE142" s="91"/>
      <c r="KF142" s="91"/>
      <c r="KG142" s="91"/>
      <c r="KH142" s="91"/>
      <c r="KI142" s="91"/>
      <c r="KJ142" s="91"/>
      <c r="KK142" s="91"/>
      <c r="KL142" s="91"/>
      <c r="KM142" s="91"/>
      <c r="KN142" s="91"/>
      <c r="KO142" s="91"/>
      <c r="KP142" s="91"/>
      <c r="KQ142" s="91"/>
      <c r="KR142" s="91"/>
      <c r="KS142" s="91"/>
      <c r="KT142" s="91"/>
      <c r="KU142" s="91"/>
      <c r="KV142" s="91"/>
      <c r="KW142" s="91"/>
      <c r="KX142" s="91"/>
      <c r="KY142" s="91"/>
      <c r="KZ142" s="91"/>
      <c r="LA142" s="91"/>
      <c r="LB142" s="91"/>
      <c r="LC142" s="91"/>
      <c r="LD142" s="91"/>
      <c r="LE142" s="91"/>
      <c r="LF142" s="91"/>
      <c r="LG142" s="91"/>
      <c r="LH142" s="91"/>
      <c r="LI142" s="91"/>
      <c r="LJ142" s="91"/>
      <c r="LK142" s="91"/>
      <c r="LL142" s="91"/>
      <c r="LM142" s="91"/>
      <c r="LN142" s="91"/>
      <c r="LO142" s="91"/>
      <c r="LP142" s="91"/>
      <c r="LQ142" s="91"/>
      <c r="LR142" s="91"/>
      <c r="LS142" s="91"/>
      <c r="LT142" s="91"/>
      <c r="LU142" s="91"/>
      <c r="LV142" s="91"/>
      <c r="LW142" s="91"/>
      <c r="LX142" s="91"/>
      <c r="LY142" s="91"/>
      <c r="LZ142" s="91"/>
      <c r="MA142" s="91"/>
      <c r="MB142" s="91"/>
      <c r="MC142" s="91"/>
      <c r="MD142" s="91"/>
      <c r="ME142" s="91"/>
      <c r="MF142" s="91"/>
      <c r="MG142" s="91"/>
      <c r="MH142" s="91"/>
      <c r="MI142" s="91"/>
      <c r="MJ142" s="91"/>
      <c r="MK142" s="91"/>
      <c r="ML142" s="91"/>
      <c r="MM142" s="91"/>
      <c r="MN142" s="91"/>
      <c r="MO142" s="91"/>
      <c r="MP142" s="91"/>
      <c r="MQ142" s="91"/>
      <c r="MR142" s="91"/>
      <c r="MS142" s="91"/>
      <c r="MT142" s="91"/>
      <c r="MU142" s="91"/>
      <c r="MV142" s="91"/>
      <c r="MW142" s="91"/>
      <c r="MX142" s="91"/>
      <c r="MY142" s="91"/>
      <c r="MZ142" s="91"/>
      <c r="NA142" s="91"/>
      <c r="NB142" s="91"/>
      <c r="NC142" s="91"/>
      <c r="ND142" s="91"/>
      <c r="NE142" s="91"/>
      <c r="NF142" s="91"/>
      <c r="NG142" s="91"/>
      <c r="NH142" s="91"/>
      <c r="NI142" s="91"/>
      <c r="NJ142" s="91"/>
      <c r="NK142" s="91"/>
      <c r="NL142" s="91"/>
      <c r="NM142" s="91"/>
      <c r="NN142" s="91"/>
      <c r="NO142" s="91"/>
      <c r="NP142" s="91"/>
      <c r="NQ142" s="91"/>
      <c r="NR142" s="91"/>
      <c r="NS142" s="91"/>
      <c r="NT142" s="91"/>
      <c r="NU142" s="91"/>
      <c r="NV142" s="91"/>
      <c r="NW142" s="91"/>
      <c r="NX142" s="91"/>
      <c r="NY142" s="91"/>
      <c r="NZ142" s="91"/>
      <c r="OA142" s="91"/>
      <c r="OB142" s="91"/>
      <c r="OC142" s="91"/>
      <c r="OD142" s="91"/>
      <c r="OE142" s="91"/>
      <c r="OF142" s="91"/>
      <c r="OG142" s="91"/>
      <c r="OH142" s="91"/>
      <c r="OI142" s="91"/>
      <c r="OJ142" s="91"/>
      <c r="OK142" s="91"/>
      <c r="OL142" s="91"/>
      <c r="OM142" s="91"/>
      <c r="ON142" s="91"/>
      <c r="OO142" s="91"/>
      <c r="OP142" s="91"/>
      <c r="OQ142" s="91"/>
      <c r="OR142" s="91"/>
      <c r="OS142" s="91"/>
      <c r="OT142" s="91"/>
      <c r="OU142" s="91"/>
      <c r="OV142" s="91"/>
      <c r="OW142" s="91"/>
      <c r="OX142" s="91"/>
      <c r="OY142" s="91"/>
      <c r="OZ142" s="91"/>
      <c r="PA142" s="91"/>
      <c r="PB142" s="91"/>
      <c r="PC142" s="91"/>
      <c r="PD142" s="91"/>
      <c r="PE142" s="91"/>
      <c r="PF142" s="91"/>
      <c r="PG142" s="91"/>
      <c r="PH142" s="91"/>
      <c r="PI142" s="91"/>
      <c r="PJ142" s="91"/>
      <c r="PK142" s="91"/>
      <c r="PL142" s="91"/>
      <c r="PM142" s="91"/>
      <c r="PN142" s="91"/>
      <c r="PO142" s="91"/>
      <c r="PP142" s="91"/>
      <c r="PQ142" s="91"/>
      <c r="PR142" s="91"/>
      <c r="PS142" s="91"/>
      <c r="PT142" s="91"/>
      <c r="PU142" s="91"/>
      <c r="PV142" s="91"/>
      <c r="PW142" s="91"/>
      <c r="PX142" s="91"/>
      <c r="PY142" s="91"/>
      <c r="PZ142" s="91"/>
      <c r="QA142" s="91"/>
      <c r="QB142" s="91"/>
      <c r="QC142" s="91"/>
      <c r="QD142" s="91"/>
      <c r="QE142" s="91"/>
      <c r="QF142" s="91"/>
      <c r="QG142" s="91"/>
      <c r="QH142" s="91"/>
      <c r="QI142" s="91"/>
      <c r="QJ142" s="91"/>
      <c r="QK142" s="91"/>
      <c r="QL142" s="91"/>
      <c r="QM142" s="91"/>
      <c r="QN142" s="91"/>
      <c r="QO142" s="91"/>
      <c r="QP142" s="91"/>
      <c r="QQ142" s="91"/>
      <c r="QR142" s="91"/>
      <c r="QS142" s="91"/>
      <c r="QT142" s="91"/>
      <c r="QU142" s="91"/>
      <c r="QV142" s="91"/>
      <c r="QW142" s="91"/>
      <c r="QX142" s="91"/>
      <c r="QY142" s="91"/>
      <c r="QZ142" s="91"/>
      <c r="RA142" s="91"/>
      <c r="RB142" s="91"/>
      <c r="RC142" s="91"/>
      <c r="RD142" s="91"/>
      <c r="RE142" s="91"/>
      <c r="RF142" s="91"/>
      <c r="RG142" s="91"/>
      <c r="RH142" s="91"/>
      <c r="RI142" s="91"/>
      <c r="RJ142" s="91"/>
      <c r="RK142" s="91"/>
      <c r="RL142" s="91"/>
      <c r="RM142" s="91"/>
      <c r="RN142" s="91"/>
      <c r="RO142" s="91"/>
      <c r="RP142" s="91"/>
      <c r="RQ142" s="91"/>
      <c r="RR142" s="91"/>
      <c r="RS142" s="91"/>
      <c r="RT142" s="91"/>
      <c r="RU142" s="91"/>
      <c r="RV142" s="91"/>
      <c r="RW142" s="91"/>
      <c r="RX142" s="91"/>
      <c r="RY142" s="91"/>
      <c r="RZ142" s="91"/>
      <c r="SA142" s="91"/>
      <c r="SB142" s="91"/>
      <c r="SC142" s="91"/>
      <c r="SD142" s="91"/>
      <c r="SE142" s="91"/>
      <c r="SF142" s="91"/>
      <c r="SG142" s="91"/>
      <c r="SH142" s="91"/>
      <c r="SI142" s="91"/>
      <c r="SJ142" s="91"/>
      <c r="SK142" s="91"/>
      <c r="SL142" s="91"/>
      <c r="SM142" s="91"/>
      <c r="SN142" s="91"/>
      <c r="SO142" s="91"/>
      <c r="SP142" s="91"/>
      <c r="SQ142" s="91"/>
      <c r="SR142" s="91"/>
      <c r="SS142" s="91"/>
      <c r="ST142" s="91"/>
      <c r="SU142" s="91"/>
      <c r="SV142" s="91"/>
      <c r="SW142" s="91"/>
      <c r="SX142" s="91"/>
      <c r="SY142" s="91"/>
      <c r="SZ142" s="91"/>
      <c r="TA142" s="91"/>
      <c r="TB142" s="91"/>
      <c r="TC142" s="91"/>
      <c r="TD142" s="91"/>
      <c r="TE142" s="91"/>
      <c r="TF142" s="91"/>
      <c r="TG142" s="91"/>
      <c r="TH142" s="91"/>
      <c r="TI142" s="91"/>
      <c r="TJ142" s="91"/>
      <c r="TK142" s="91"/>
      <c r="TL142" s="91"/>
      <c r="TM142" s="91"/>
      <c r="TN142" s="91"/>
      <c r="TO142" s="91"/>
      <c r="TP142" s="91"/>
      <c r="TQ142" s="91"/>
      <c r="TR142" s="91"/>
      <c r="TS142" s="91"/>
      <c r="TT142" s="91"/>
      <c r="TU142" s="91"/>
      <c r="TV142" s="91"/>
      <c r="TW142" s="91"/>
      <c r="TX142" s="91"/>
      <c r="TY142" s="91"/>
      <c r="TZ142" s="91"/>
      <c r="UA142" s="91"/>
      <c r="UB142" s="91"/>
      <c r="UC142" s="91"/>
      <c r="UD142" s="91"/>
      <c r="UE142" s="91"/>
      <c r="UF142" s="91"/>
      <c r="UG142" s="91"/>
      <c r="UH142" s="91"/>
      <c r="UI142" s="91"/>
      <c r="UJ142" s="91"/>
      <c r="UK142" s="91"/>
      <c r="UL142" s="91"/>
      <c r="UM142" s="91"/>
      <c r="UN142" s="91"/>
      <c r="UO142" s="91"/>
      <c r="UP142" s="91"/>
      <c r="UQ142" s="91"/>
      <c r="UR142" s="91"/>
      <c r="US142" s="91"/>
      <c r="UT142" s="91"/>
      <c r="UU142" s="91"/>
      <c r="UV142" s="91"/>
      <c r="UW142" s="91"/>
      <c r="UX142" s="91"/>
      <c r="UY142" s="91"/>
      <c r="UZ142" s="91"/>
      <c r="VA142" s="91"/>
      <c r="VB142" s="91"/>
      <c r="VC142" s="91"/>
      <c r="VD142" s="91"/>
      <c r="VE142" s="91"/>
      <c r="VF142" s="91"/>
      <c r="VG142" s="91"/>
      <c r="VH142" s="91"/>
      <c r="VI142" s="91"/>
      <c r="VJ142" s="91"/>
      <c r="VK142" s="91"/>
      <c r="VL142" s="91"/>
      <c r="VM142" s="91"/>
      <c r="VN142" s="91"/>
      <c r="VO142" s="91"/>
      <c r="VP142" s="91"/>
      <c r="VQ142" s="91"/>
      <c r="VR142" s="91"/>
      <c r="VS142" s="91"/>
      <c r="VT142" s="91"/>
      <c r="VU142" s="91"/>
      <c r="VV142" s="91"/>
      <c r="VW142" s="91"/>
      <c r="VX142" s="91"/>
      <c r="VY142" s="91"/>
      <c r="VZ142" s="91"/>
      <c r="WA142" s="91"/>
      <c r="WB142" s="91"/>
      <c r="WC142" s="91"/>
      <c r="WD142" s="91"/>
      <c r="WE142" s="91"/>
      <c r="WF142" s="91"/>
      <c r="WG142" s="91"/>
      <c r="WH142" s="91"/>
      <c r="WI142" s="91"/>
      <c r="WJ142" s="91"/>
      <c r="WK142" s="91"/>
      <c r="WL142" s="91"/>
      <c r="WM142" s="91"/>
      <c r="WN142" s="91"/>
      <c r="WO142" s="91"/>
      <c r="WP142" s="91"/>
      <c r="WQ142" s="91"/>
      <c r="WR142" s="91"/>
      <c r="WS142" s="91"/>
      <c r="WT142" s="91"/>
      <c r="WU142" s="91"/>
      <c r="WV142" s="91"/>
      <c r="WW142" s="91"/>
      <c r="WX142" s="91"/>
      <c r="WY142" s="91"/>
      <c r="WZ142" s="91"/>
      <c r="XA142" s="91"/>
      <c r="XB142" s="91"/>
      <c r="XC142" s="91"/>
      <c r="XD142" s="91"/>
      <c r="XE142" s="91"/>
      <c r="XF142" s="91"/>
      <c r="XG142" s="91"/>
      <c r="XH142" s="91"/>
      <c r="XI142" s="91"/>
      <c r="XJ142" s="91"/>
      <c r="XK142" s="91"/>
      <c r="XL142" s="91"/>
      <c r="XM142" s="91"/>
      <c r="XN142" s="91"/>
      <c r="XO142" s="91"/>
      <c r="XP142" s="91"/>
      <c r="XQ142" s="91"/>
      <c r="XR142" s="91"/>
      <c r="XS142" s="91"/>
      <c r="XT142" s="91"/>
      <c r="XU142" s="91"/>
      <c r="XV142" s="91"/>
      <c r="XW142" s="91"/>
      <c r="XX142" s="91"/>
      <c r="XY142" s="91"/>
      <c r="XZ142" s="91"/>
      <c r="YA142" s="91"/>
      <c r="YB142" s="91"/>
      <c r="YC142" s="91"/>
      <c r="YD142" s="91"/>
      <c r="YE142" s="91"/>
      <c r="YF142" s="91"/>
      <c r="YG142" s="91"/>
      <c r="YH142" s="91"/>
      <c r="YI142" s="91"/>
      <c r="YJ142" s="91"/>
      <c r="YK142" s="91"/>
      <c r="YL142" s="91"/>
      <c r="YM142" s="91"/>
      <c r="YN142" s="91"/>
      <c r="YO142" s="91"/>
      <c r="YP142" s="91"/>
      <c r="YQ142" s="91"/>
      <c r="YR142" s="91"/>
      <c r="YS142" s="91"/>
      <c r="YT142" s="91"/>
      <c r="YU142" s="91"/>
      <c r="YV142" s="91"/>
      <c r="YW142" s="91"/>
      <c r="YX142" s="91"/>
      <c r="YY142" s="91"/>
      <c r="YZ142" s="91"/>
      <c r="ZA142" s="91"/>
      <c r="ZB142" s="91"/>
      <c r="ZC142" s="91"/>
      <c r="ZD142" s="91"/>
      <c r="ZE142" s="91"/>
      <c r="ZF142" s="91"/>
      <c r="ZG142" s="91"/>
      <c r="ZH142" s="91"/>
      <c r="ZI142" s="91"/>
      <c r="ZJ142" s="91"/>
      <c r="ZK142" s="91"/>
      <c r="ZL142" s="91"/>
      <c r="ZM142" s="91"/>
      <c r="ZN142" s="91"/>
      <c r="ZO142" s="91"/>
      <c r="ZP142" s="91"/>
      <c r="ZQ142" s="91"/>
      <c r="ZR142" s="91"/>
      <c r="ZS142" s="91"/>
      <c r="ZT142" s="91"/>
      <c r="ZU142" s="91"/>
      <c r="ZV142" s="91"/>
      <c r="ZW142" s="91"/>
      <c r="ZX142" s="91"/>
      <c r="ZY142" s="91"/>
      <c r="ZZ142" s="91"/>
      <c r="AAA142" s="91"/>
      <c r="AAB142" s="91"/>
      <c r="AAC142" s="91"/>
      <c r="AAD142" s="91"/>
      <c r="AAE142" s="91"/>
      <c r="AAF142" s="91"/>
      <c r="AAG142" s="91"/>
      <c r="AAH142" s="91"/>
      <c r="AAI142" s="91"/>
      <c r="AAJ142" s="91"/>
      <c r="AAK142" s="91"/>
      <c r="AAL142" s="91"/>
      <c r="AAM142" s="91"/>
      <c r="AAN142" s="91"/>
      <c r="AAO142" s="91"/>
      <c r="AAP142" s="91"/>
      <c r="AAQ142" s="91"/>
      <c r="AAR142" s="91"/>
      <c r="AAS142" s="91"/>
      <c r="AAT142" s="91"/>
      <c r="AAU142" s="91"/>
      <c r="AAV142" s="91"/>
      <c r="AAW142" s="91"/>
      <c r="AAX142" s="91"/>
      <c r="AAY142" s="91"/>
      <c r="AAZ142" s="91"/>
      <c r="ABA142" s="91"/>
      <c r="ABB142" s="91"/>
      <c r="ABC142" s="91"/>
      <c r="ABD142" s="91"/>
      <c r="ABE142" s="91"/>
      <c r="ABF142" s="91"/>
      <c r="ABG142" s="91"/>
      <c r="ABH142" s="91"/>
      <c r="ABI142" s="91"/>
      <c r="ABJ142" s="91"/>
      <c r="ABK142" s="91"/>
      <c r="ABL142" s="91"/>
      <c r="ABM142" s="91"/>
      <c r="ABN142" s="91"/>
      <c r="ABO142" s="91"/>
      <c r="ABP142" s="91"/>
      <c r="ABQ142" s="91"/>
      <c r="ABR142" s="91"/>
      <c r="ABS142" s="91"/>
      <c r="ABT142" s="91"/>
      <c r="ABU142" s="91"/>
      <c r="ABV142" s="91"/>
      <c r="ABW142" s="91"/>
      <c r="ABX142" s="91"/>
      <c r="ABY142" s="91"/>
      <c r="ABZ142" s="91"/>
      <c r="ACA142" s="91"/>
      <c r="ACB142" s="91"/>
      <c r="ACC142" s="91"/>
      <c r="ACD142" s="91"/>
      <c r="ACE142" s="91"/>
      <c r="ACF142" s="91"/>
      <c r="ACG142" s="91"/>
      <c r="ACH142" s="91"/>
      <c r="ACI142" s="91"/>
      <c r="ACJ142" s="91"/>
      <c r="ACK142" s="91"/>
      <c r="ACL142" s="91"/>
      <c r="ACM142" s="91"/>
      <c r="ACN142" s="91"/>
      <c r="ACO142" s="91"/>
      <c r="ACP142" s="91"/>
      <c r="ACQ142" s="91"/>
      <c r="ACR142" s="91"/>
      <c r="ACS142" s="91"/>
      <c r="ACT142" s="91"/>
      <c r="ACU142" s="91"/>
      <c r="ACV142" s="91"/>
      <c r="ACW142" s="91"/>
      <c r="ACX142" s="91"/>
      <c r="ACY142" s="91"/>
      <c r="ACZ142" s="91"/>
      <c r="ADA142" s="91"/>
      <c r="ADB142" s="91"/>
      <c r="ADC142" s="91"/>
      <c r="ADD142" s="91"/>
      <c r="ADE142" s="91"/>
      <c r="ADF142" s="91"/>
      <c r="ADG142" s="91"/>
      <c r="ADH142" s="91"/>
      <c r="ADI142" s="91"/>
      <c r="ADJ142" s="91"/>
      <c r="ADK142" s="91"/>
      <c r="ADL142" s="91"/>
      <c r="ADM142" s="91"/>
      <c r="ADN142" s="91"/>
      <c r="ADO142" s="91"/>
      <c r="ADP142" s="91"/>
      <c r="ADQ142" s="91"/>
      <c r="ADR142" s="91"/>
      <c r="ADS142" s="91"/>
      <c r="ADT142" s="91"/>
      <c r="ADU142" s="91"/>
      <c r="ADV142" s="91"/>
      <c r="ADW142" s="91"/>
      <c r="ADX142" s="91"/>
      <c r="ADY142" s="91"/>
      <c r="ADZ142" s="91"/>
      <c r="AEA142" s="91"/>
      <c r="AEB142" s="91"/>
      <c r="AEC142" s="91"/>
      <c r="AED142" s="91"/>
      <c r="AEE142" s="91"/>
      <c r="AEF142" s="91"/>
      <c r="AEG142" s="91"/>
      <c r="AEH142" s="91"/>
      <c r="AEI142" s="91"/>
      <c r="AEJ142" s="91"/>
      <c r="AEK142" s="91"/>
      <c r="AEL142" s="91"/>
      <c r="AEM142" s="91"/>
      <c r="AEN142" s="91"/>
      <c r="AEO142" s="91"/>
      <c r="AEP142" s="91"/>
      <c r="AEQ142" s="91"/>
      <c r="AER142" s="91"/>
      <c r="AES142" s="91"/>
      <c r="AET142" s="91"/>
      <c r="AEU142" s="91"/>
      <c r="AEV142" s="91"/>
      <c r="AEW142" s="91"/>
      <c r="AEX142" s="91"/>
      <c r="AEY142" s="91"/>
      <c r="AEZ142" s="91"/>
      <c r="AFA142" s="91"/>
      <c r="AFB142" s="91"/>
      <c r="AFC142" s="91"/>
      <c r="AFD142" s="91"/>
      <c r="AFE142" s="91"/>
      <c r="AFF142" s="91"/>
      <c r="AFG142" s="91"/>
      <c r="AFH142" s="91"/>
      <c r="AFI142" s="91"/>
      <c r="AFJ142" s="91"/>
      <c r="AFK142" s="91"/>
      <c r="AFL142" s="91"/>
      <c r="AFM142" s="91"/>
      <c r="AFN142" s="91"/>
      <c r="AFO142" s="91"/>
      <c r="AFP142" s="91"/>
      <c r="AFQ142" s="91"/>
      <c r="AFR142" s="91"/>
      <c r="AFS142" s="91"/>
      <c r="AFT142" s="91"/>
      <c r="AFU142" s="91"/>
      <c r="AFV142" s="91"/>
      <c r="AFW142" s="91"/>
      <c r="AFX142" s="91"/>
      <c r="AFY142" s="91"/>
      <c r="AFZ142" s="91"/>
      <c r="AGA142" s="91"/>
      <c r="AGB142" s="91"/>
      <c r="AGC142" s="91"/>
      <c r="AGD142" s="91"/>
      <c r="AGE142" s="91"/>
      <c r="AGF142" s="91"/>
      <c r="AGG142" s="91"/>
      <c r="AGH142" s="91"/>
      <c r="AGI142" s="91"/>
      <c r="AGJ142" s="91"/>
      <c r="AGK142" s="91"/>
      <c r="AGL142" s="91"/>
      <c r="AGM142" s="91"/>
      <c r="AGN142" s="91"/>
      <c r="AGO142" s="91"/>
      <c r="AGP142" s="91"/>
      <c r="AGQ142" s="91"/>
      <c r="AGR142" s="91"/>
      <c r="AGS142" s="91"/>
      <c r="AGT142" s="91"/>
      <c r="AGU142" s="91"/>
      <c r="AGV142" s="91"/>
      <c r="AGW142" s="91"/>
      <c r="AGX142" s="91"/>
      <c r="AGY142" s="91"/>
      <c r="AGZ142" s="91"/>
      <c r="AHA142" s="91"/>
      <c r="AHB142" s="91"/>
      <c r="AHC142" s="91"/>
      <c r="AHD142" s="91"/>
      <c r="AHE142" s="91"/>
      <c r="AHF142" s="91"/>
      <c r="AHG142" s="91"/>
      <c r="AHH142" s="91"/>
      <c r="AHI142" s="91"/>
      <c r="AHJ142" s="91"/>
      <c r="AHK142" s="91"/>
      <c r="AHL142" s="91"/>
      <c r="AHM142" s="91"/>
      <c r="AHN142" s="91"/>
      <c r="AHO142" s="91"/>
      <c r="AHP142" s="91"/>
      <c r="AHQ142" s="91"/>
      <c r="AHR142" s="91"/>
      <c r="AHS142" s="91"/>
      <c r="AHT142" s="91"/>
      <c r="AHU142" s="91"/>
      <c r="AHV142" s="91"/>
      <c r="AHW142" s="91"/>
      <c r="AHX142" s="91"/>
      <c r="AHY142" s="91"/>
      <c r="AHZ142" s="91"/>
      <c r="AIA142" s="91"/>
      <c r="AIB142" s="91"/>
      <c r="AIC142" s="91"/>
      <c r="AID142" s="91"/>
      <c r="AIE142" s="91"/>
      <c r="AIF142" s="91"/>
      <c r="AIG142" s="91"/>
      <c r="AIH142" s="91"/>
      <c r="AII142" s="91"/>
      <c r="AIJ142" s="91"/>
      <c r="AIK142" s="91"/>
      <c r="AIL142" s="91"/>
      <c r="AIM142" s="91"/>
      <c r="AIN142" s="91"/>
      <c r="AIO142" s="91"/>
      <c r="AIP142" s="91"/>
      <c r="AIQ142" s="91"/>
      <c r="AIR142" s="91"/>
      <c r="AIS142" s="91"/>
      <c r="AIT142" s="91"/>
      <c r="AIU142" s="91"/>
      <c r="AIV142" s="91"/>
      <c r="AIW142" s="91"/>
      <c r="AIX142" s="91"/>
      <c r="AIY142" s="91"/>
      <c r="AIZ142" s="91"/>
      <c r="AJA142" s="91"/>
      <c r="AJB142" s="91"/>
      <c r="AJC142" s="91"/>
      <c r="AJD142" s="91"/>
      <c r="AJE142" s="91"/>
      <c r="AJF142" s="91"/>
      <c r="AJG142" s="91"/>
      <c r="AJH142" s="91"/>
      <c r="AJI142" s="91"/>
      <c r="AJJ142" s="91"/>
      <c r="AJK142" s="91"/>
      <c r="AJL142" s="91"/>
      <c r="AJM142" s="91"/>
      <c r="AJN142" s="91"/>
      <c r="AJO142" s="91"/>
      <c r="AJP142" s="91"/>
      <c r="AJQ142" s="91"/>
      <c r="AJR142" s="91"/>
      <c r="AJS142" s="91"/>
      <c r="AJT142" s="91"/>
      <c r="AJU142" s="91"/>
      <c r="AJV142" s="91"/>
      <c r="AJW142" s="91"/>
      <c r="AJX142" s="91"/>
      <c r="AJY142" s="91"/>
      <c r="AJZ142" s="91"/>
      <c r="AKA142" s="91"/>
      <c r="AKB142" s="91"/>
      <c r="AKC142" s="91"/>
      <c r="AKD142" s="91"/>
      <c r="AKE142" s="91"/>
      <c r="AKF142" s="91"/>
      <c r="AKG142" s="91"/>
      <c r="AKH142" s="91"/>
      <c r="AKI142" s="91"/>
      <c r="AKJ142" s="91"/>
      <c r="AKK142" s="91"/>
      <c r="AKL142" s="91"/>
      <c r="AKM142" s="91"/>
      <c r="AKN142" s="91"/>
      <c r="AKO142" s="91"/>
      <c r="AKP142" s="91"/>
      <c r="AKQ142" s="91"/>
      <c r="AKR142" s="91"/>
      <c r="AKS142" s="91"/>
      <c r="AKT142" s="91"/>
      <c r="AKU142" s="91"/>
      <c r="AKV142" s="91"/>
      <c r="AKW142" s="91"/>
      <c r="AKX142" s="91"/>
      <c r="AKY142" s="91"/>
      <c r="AKZ142" s="91"/>
      <c r="ALA142" s="91"/>
      <c r="ALB142" s="91"/>
      <c r="ALC142" s="91"/>
      <c r="ALD142" s="91"/>
      <c r="ALE142" s="91"/>
      <c r="ALF142" s="91"/>
      <c r="ALG142" s="91"/>
      <c r="ALH142" s="91"/>
      <c r="ALI142" s="91"/>
      <c r="ALJ142" s="91"/>
      <c r="ALK142" s="91"/>
      <c r="ALL142" s="91"/>
      <c r="ALM142" s="91"/>
      <c r="ALN142" s="91"/>
      <c r="ALO142" s="91"/>
      <c r="ALP142" s="91"/>
      <c r="ALQ142" s="91"/>
      <c r="ALR142" s="91"/>
      <c r="ALS142" s="91"/>
      <c r="ALT142" s="91"/>
      <c r="ALU142" s="91"/>
      <c r="ALV142" s="91"/>
      <c r="ALW142" s="91"/>
      <c r="ALX142" s="91"/>
      <c r="ALY142" s="91"/>
      <c r="ALZ142" s="91"/>
      <c r="AMA142" s="91"/>
      <c r="AMB142" s="91"/>
      <c r="AMC142" s="91"/>
      <c r="AMD142" s="91"/>
      <c r="AME142" s="91"/>
      <c r="AMF142" s="91"/>
      <c r="AMG142" s="91"/>
      <c r="AMH142" s="91"/>
      <c r="AMI142" s="91"/>
      <c r="AMJ142" s="91"/>
      <c r="AMK142" s="91"/>
      <c r="AML142" s="91"/>
      <c r="AMM142" s="91"/>
      <c r="AMN142" s="91"/>
      <c r="AMO142" s="91"/>
      <c r="AMP142" s="91"/>
      <c r="AMQ142" s="91"/>
      <c r="AMR142" s="91"/>
      <c r="AMS142" s="91"/>
      <c r="AMT142" s="91"/>
      <c r="AMU142" s="91"/>
      <c r="AMV142" s="91"/>
      <c r="AMW142" s="91"/>
      <c r="AMX142" s="91"/>
      <c r="AMY142" s="91"/>
      <c r="AMZ142" s="91"/>
      <c r="ANA142" s="91"/>
      <c r="ANB142" s="91"/>
      <c r="ANC142" s="91"/>
      <c r="AND142" s="91"/>
      <c r="ANE142" s="91"/>
      <c r="ANF142" s="91"/>
      <c r="ANG142" s="91"/>
      <c r="ANH142" s="91"/>
      <c r="ANI142" s="91"/>
      <c r="ANJ142" s="91"/>
      <c r="ANK142" s="91"/>
      <c r="ANL142" s="91"/>
      <c r="ANM142" s="91"/>
      <c r="ANN142" s="91"/>
      <c r="ANO142" s="91"/>
      <c r="ANP142" s="91"/>
      <c r="ANQ142" s="91"/>
      <c r="ANR142" s="91"/>
      <c r="ANS142" s="91"/>
      <c r="ANT142" s="91"/>
      <c r="ANU142" s="91"/>
      <c r="ANV142" s="91"/>
      <c r="ANW142" s="91"/>
      <c r="ANX142" s="91"/>
      <c r="ANY142" s="91"/>
      <c r="ANZ142" s="91"/>
      <c r="AOA142" s="91"/>
      <c r="AOB142" s="91"/>
      <c r="AOC142" s="91"/>
      <c r="AOD142" s="91"/>
      <c r="AOE142" s="91"/>
      <c r="AOF142" s="91"/>
      <c r="AOG142" s="91"/>
      <c r="AOH142" s="91"/>
      <c r="AOI142" s="91"/>
      <c r="AOJ142" s="91"/>
      <c r="AOK142" s="91"/>
      <c r="AOL142" s="91"/>
      <c r="AOM142" s="91"/>
      <c r="AON142" s="91"/>
      <c r="AOO142" s="91"/>
      <c r="AOP142" s="91"/>
      <c r="AOQ142" s="91"/>
      <c r="AOR142" s="91"/>
      <c r="AOS142" s="91"/>
      <c r="AOT142" s="91"/>
      <c r="AOU142" s="91"/>
      <c r="AOV142" s="91"/>
      <c r="AOW142" s="91"/>
      <c r="AOX142" s="91"/>
      <c r="AOY142" s="91"/>
      <c r="AOZ142" s="91"/>
      <c r="APA142" s="91"/>
      <c r="APB142" s="91"/>
      <c r="APC142" s="91"/>
      <c r="APD142" s="91"/>
      <c r="APE142" s="91"/>
      <c r="APF142" s="91"/>
      <c r="APG142" s="91"/>
      <c r="APH142" s="91"/>
      <c r="API142" s="91"/>
      <c r="APJ142" s="91"/>
      <c r="APK142" s="91"/>
      <c r="APL142" s="91"/>
      <c r="APM142" s="91"/>
      <c r="APN142" s="91"/>
      <c r="APO142" s="91"/>
      <c r="APP142" s="91"/>
      <c r="APQ142" s="91"/>
      <c r="APR142" s="91"/>
      <c r="APS142" s="91"/>
      <c r="APT142" s="91"/>
      <c r="APU142" s="91"/>
      <c r="APV142" s="91"/>
      <c r="APW142" s="91"/>
      <c r="APX142" s="91"/>
      <c r="APY142" s="91"/>
      <c r="APZ142" s="91"/>
      <c r="AQA142" s="91"/>
      <c r="AQB142" s="91"/>
      <c r="AQC142" s="91"/>
      <c r="AQD142" s="91"/>
      <c r="AQE142" s="91"/>
      <c r="AQF142" s="91"/>
      <c r="AQG142" s="91"/>
      <c r="AQH142" s="91"/>
      <c r="AQI142" s="91"/>
      <c r="AQJ142" s="91"/>
      <c r="AQK142" s="91"/>
      <c r="AQL142" s="91"/>
      <c r="AQM142" s="91"/>
      <c r="AQN142" s="91"/>
      <c r="AQO142" s="91"/>
      <c r="AQP142" s="91"/>
      <c r="AQQ142" s="91"/>
      <c r="AQR142" s="91"/>
      <c r="AQS142" s="91"/>
      <c r="AQT142" s="91"/>
      <c r="AQU142" s="91"/>
      <c r="AQV142" s="91"/>
      <c r="AQW142" s="91"/>
      <c r="AQX142" s="91"/>
      <c r="AQY142" s="91"/>
      <c r="AQZ142" s="91"/>
      <c r="ARA142" s="91"/>
      <c r="ARB142" s="91"/>
      <c r="ARC142" s="91"/>
      <c r="ARD142" s="91"/>
      <c r="ARE142" s="91"/>
      <c r="ARF142" s="91"/>
      <c r="ARG142" s="91"/>
      <c r="ARH142" s="91"/>
      <c r="ARI142" s="91"/>
      <c r="ARJ142" s="91"/>
      <c r="ARK142" s="91"/>
      <c r="ARL142" s="91"/>
      <c r="ARM142" s="91"/>
      <c r="ARN142" s="91"/>
      <c r="ARO142" s="91"/>
      <c r="ARP142" s="91"/>
      <c r="ARQ142" s="91"/>
      <c r="ARR142" s="91"/>
      <c r="ARS142" s="91"/>
      <c r="ART142" s="91"/>
      <c r="ARU142" s="91"/>
      <c r="ARV142" s="91"/>
      <c r="ARW142" s="91"/>
      <c r="ARX142" s="91"/>
      <c r="ARY142" s="91"/>
      <c r="ARZ142" s="91"/>
      <c r="ASA142" s="91"/>
      <c r="ASB142" s="91"/>
      <c r="ASC142" s="91"/>
      <c r="ASD142" s="91"/>
      <c r="ASE142" s="91"/>
      <c r="ASF142" s="91"/>
      <c r="ASG142" s="91"/>
      <c r="ASH142" s="91"/>
      <c r="ASI142" s="91"/>
      <c r="ASJ142" s="91"/>
      <c r="ASK142" s="91"/>
      <c r="ASL142" s="91"/>
      <c r="ASM142" s="91"/>
      <c r="ASN142" s="91"/>
      <c r="ASO142" s="91"/>
      <c r="ASP142" s="91"/>
      <c r="ASQ142" s="91"/>
      <c r="ASR142" s="91"/>
      <c r="ASS142" s="91"/>
      <c r="AST142" s="91"/>
      <c r="ASU142" s="91"/>
      <c r="ASV142" s="91"/>
      <c r="ASW142" s="91"/>
      <c r="ASX142" s="91"/>
      <c r="ASY142" s="91"/>
      <c r="ASZ142" s="91"/>
      <c r="ATA142" s="91"/>
      <c r="ATB142" s="91"/>
      <c r="ATC142" s="91"/>
      <c r="ATD142" s="91"/>
      <c r="ATE142" s="91"/>
      <c r="ATF142" s="91"/>
      <c r="ATG142" s="91"/>
      <c r="ATH142" s="91"/>
      <c r="ATI142" s="91"/>
      <c r="ATJ142" s="91"/>
      <c r="ATK142" s="91"/>
      <c r="ATL142" s="91"/>
      <c r="ATM142" s="91"/>
      <c r="ATN142" s="91"/>
      <c r="ATO142" s="91"/>
      <c r="ATP142" s="91"/>
      <c r="ATQ142" s="91"/>
      <c r="ATR142" s="91"/>
      <c r="ATS142" s="91"/>
      <c r="ATT142" s="91"/>
      <c r="ATU142" s="91"/>
      <c r="ATV142" s="91"/>
      <c r="ATW142" s="91"/>
      <c r="ATX142" s="91"/>
      <c r="ATY142" s="91"/>
      <c r="ATZ142" s="91"/>
      <c r="AUA142" s="91"/>
      <c r="AUB142" s="91"/>
      <c r="AUC142" s="91"/>
      <c r="AUD142" s="91"/>
      <c r="AUE142" s="91"/>
      <c r="AUF142" s="91"/>
      <c r="AUG142" s="91"/>
      <c r="AUH142" s="91"/>
      <c r="AUI142" s="91"/>
      <c r="AUJ142" s="91"/>
      <c r="AUK142" s="91"/>
      <c r="AUL142" s="91"/>
      <c r="AUM142" s="91"/>
      <c r="AUN142" s="91"/>
      <c r="AUO142" s="91"/>
      <c r="AUP142" s="91"/>
      <c r="AUQ142" s="91"/>
      <c r="AUR142" s="91"/>
      <c r="AUS142" s="91"/>
      <c r="AUT142" s="91"/>
      <c r="AUU142" s="91"/>
      <c r="AUV142" s="91"/>
      <c r="AUW142" s="91"/>
      <c r="AUX142" s="91"/>
      <c r="AUY142" s="91"/>
      <c r="AUZ142" s="91"/>
      <c r="AVA142" s="91"/>
      <c r="AVB142" s="91"/>
      <c r="AVC142" s="91"/>
      <c r="AVD142" s="91"/>
      <c r="AVE142" s="91"/>
      <c r="AVF142" s="91"/>
      <c r="AVG142" s="91"/>
      <c r="AVH142" s="91"/>
      <c r="AVI142" s="91"/>
      <c r="AVJ142" s="91"/>
      <c r="AVK142" s="91"/>
      <c r="AVL142" s="91"/>
      <c r="AVM142" s="91"/>
      <c r="AVN142" s="91"/>
      <c r="AVO142" s="91"/>
      <c r="AVP142" s="91"/>
      <c r="AVQ142" s="91"/>
      <c r="AVR142" s="91"/>
      <c r="AVS142" s="91"/>
      <c r="AVT142" s="91"/>
      <c r="AVU142" s="91"/>
      <c r="AVV142" s="91"/>
      <c r="AVW142" s="91"/>
      <c r="AVX142" s="91"/>
      <c r="AVY142" s="91"/>
      <c r="AVZ142" s="91"/>
      <c r="AWA142" s="91"/>
      <c r="AWB142" s="91"/>
      <c r="AWC142" s="91"/>
      <c r="AWD142" s="91"/>
      <c r="AWE142" s="91"/>
      <c r="AWF142" s="91"/>
      <c r="AWG142" s="91"/>
      <c r="AWH142" s="91"/>
      <c r="AWI142" s="91"/>
      <c r="AWJ142" s="91"/>
      <c r="AWK142" s="91"/>
      <c r="AWL142" s="91"/>
      <c r="AWM142" s="91"/>
      <c r="AWN142" s="91"/>
      <c r="AWO142" s="91"/>
      <c r="AWP142" s="91"/>
      <c r="AWQ142" s="91"/>
      <c r="AWR142" s="91"/>
      <c r="AWS142" s="91"/>
      <c r="AWT142" s="91"/>
      <c r="AWU142" s="91"/>
      <c r="AWV142" s="91"/>
      <c r="AWW142" s="91"/>
      <c r="AWX142" s="91"/>
      <c r="AWY142" s="91"/>
      <c r="AWZ142" s="91"/>
      <c r="AXA142" s="91"/>
      <c r="AXB142" s="91"/>
      <c r="AXC142" s="91"/>
      <c r="AXD142" s="91"/>
      <c r="AXE142" s="91"/>
      <c r="AXF142" s="91"/>
      <c r="AXG142" s="91"/>
      <c r="AXH142" s="91"/>
      <c r="AXI142" s="91"/>
      <c r="AXJ142" s="91"/>
      <c r="AXK142" s="91"/>
      <c r="AXL142" s="91"/>
      <c r="AXM142" s="91"/>
      <c r="AXN142" s="91"/>
      <c r="AXO142" s="91"/>
      <c r="AXP142" s="91"/>
      <c r="AXQ142" s="91"/>
      <c r="AXR142" s="91"/>
      <c r="AXS142" s="91"/>
      <c r="AXT142" s="91"/>
      <c r="AXU142" s="91"/>
      <c r="AXV142" s="91"/>
      <c r="AXW142" s="91"/>
      <c r="AXX142" s="91"/>
      <c r="AXY142" s="91"/>
      <c r="AXZ142" s="91"/>
      <c r="AYA142" s="91"/>
      <c r="AYB142" s="91"/>
      <c r="AYC142" s="91"/>
      <c r="AYD142" s="91"/>
      <c r="AYE142" s="91"/>
      <c r="AYF142" s="91"/>
      <c r="AYG142" s="91"/>
      <c r="AYH142" s="91"/>
      <c r="AYI142" s="91"/>
      <c r="AYJ142" s="91"/>
      <c r="AYK142" s="91"/>
      <c r="AYL142" s="91"/>
      <c r="AYM142" s="91"/>
      <c r="AYN142" s="91"/>
      <c r="AYO142" s="91"/>
      <c r="AYP142" s="91"/>
      <c r="AYQ142" s="91"/>
      <c r="AYR142" s="91"/>
      <c r="AYS142" s="91"/>
      <c r="AYT142" s="91"/>
      <c r="AYU142" s="91"/>
      <c r="AYV142" s="91"/>
      <c r="AYW142" s="91"/>
      <c r="AYX142" s="91"/>
      <c r="AYY142" s="91"/>
      <c r="AYZ142" s="91"/>
      <c r="AZA142" s="91"/>
      <c r="AZB142" s="91"/>
      <c r="AZC142" s="91"/>
      <c r="AZD142" s="91"/>
      <c r="AZE142" s="91"/>
      <c r="AZF142" s="91"/>
      <c r="AZG142" s="91"/>
      <c r="AZH142" s="91"/>
      <c r="AZI142" s="91"/>
      <c r="AZJ142" s="91"/>
      <c r="AZK142" s="91"/>
      <c r="AZL142" s="91"/>
      <c r="AZM142" s="91"/>
      <c r="AZN142" s="91"/>
      <c r="AZO142" s="91"/>
      <c r="AZP142" s="91"/>
      <c r="AZQ142" s="91"/>
      <c r="AZR142" s="91"/>
      <c r="AZS142" s="91"/>
      <c r="AZT142" s="91"/>
      <c r="AZU142" s="91"/>
      <c r="AZV142" s="91"/>
      <c r="AZW142" s="91"/>
      <c r="AZX142" s="91"/>
      <c r="AZY142" s="91"/>
      <c r="AZZ142" s="91"/>
      <c r="BAA142" s="91"/>
      <c r="BAB142" s="91"/>
      <c r="BAC142" s="91"/>
      <c r="BAD142" s="91"/>
      <c r="BAE142" s="91"/>
      <c r="BAF142" s="91"/>
      <c r="BAG142" s="91"/>
      <c r="BAH142" s="91"/>
      <c r="BAI142" s="91"/>
      <c r="BAJ142" s="91"/>
      <c r="BAK142" s="91"/>
      <c r="BAL142" s="91"/>
      <c r="BAM142" s="91"/>
      <c r="BAN142" s="91"/>
      <c r="BAO142" s="91"/>
      <c r="BAP142" s="91"/>
      <c r="BAQ142" s="91"/>
      <c r="BAR142" s="91"/>
      <c r="BAS142" s="91"/>
      <c r="BAT142" s="91"/>
      <c r="BAU142" s="91"/>
      <c r="BAV142" s="91"/>
      <c r="BAW142" s="91"/>
      <c r="BAX142" s="91"/>
      <c r="BAY142" s="91"/>
      <c r="BAZ142" s="91"/>
      <c r="BBA142" s="91"/>
      <c r="BBB142" s="91"/>
      <c r="BBC142" s="91"/>
      <c r="BBD142" s="91"/>
      <c r="BBE142" s="91"/>
      <c r="BBF142" s="91"/>
      <c r="BBG142" s="91"/>
      <c r="BBH142" s="91"/>
      <c r="BBI142" s="91"/>
      <c r="BBJ142" s="91"/>
      <c r="BBK142" s="91"/>
      <c r="BBL142" s="91"/>
      <c r="BBM142" s="91"/>
      <c r="BBN142" s="91"/>
      <c r="BBO142" s="91"/>
      <c r="BBP142" s="91"/>
      <c r="BBQ142" s="91"/>
      <c r="BBR142" s="91"/>
      <c r="BBS142" s="91"/>
      <c r="BBT142" s="91"/>
      <c r="BBU142" s="91"/>
      <c r="BBV142" s="91"/>
      <c r="BBW142" s="91"/>
      <c r="BBX142" s="91"/>
      <c r="BBY142" s="91"/>
      <c r="BBZ142" s="91"/>
      <c r="BCA142" s="91"/>
      <c r="BCB142" s="91"/>
      <c r="BCC142" s="91"/>
      <c r="BCD142" s="91"/>
      <c r="BCE142" s="91"/>
      <c r="BCF142" s="91"/>
      <c r="BCG142" s="91"/>
      <c r="BCH142" s="91"/>
      <c r="BCI142" s="91"/>
      <c r="BCJ142" s="91"/>
      <c r="BCK142" s="91"/>
      <c r="BCL142" s="91"/>
      <c r="BCM142" s="91"/>
      <c r="BCN142" s="91"/>
      <c r="BCO142" s="91"/>
      <c r="BCP142" s="91"/>
      <c r="BCQ142" s="91"/>
      <c r="BCR142" s="91"/>
      <c r="BCS142" s="91"/>
      <c r="BCT142" s="91"/>
      <c r="BCU142" s="91"/>
      <c r="BCV142" s="91"/>
      <c r="BCW142" s="91"/>
      <c r="BCX142" s="91"/>
      <c r="BCY142" s="91"/>
      <c r="BCZ142" s="91"/>
      <c r="BDA142" s="91"/>
      <c r="BDB142" s="91"/>
      <c r="BDC142" s="91"/>
      <c r="BDD142" s="91"/>
      <c r="BDE142" s="91"/>
      <c r="BDF142" s="91"/>
      <c r="BDG142" s="91"/>
      <c r="BDH142" s="91"/>
      <c r="BDI142" s="91"/>
      <c r="BDJ142" s="91"/>
      <c r="BDK142" s="91"/>
      <c r="BDL142" s="91"/>
      <c r="BDM142" s="91"/>
      <c r="BDN142" s="91"/>
      <c r="BDO142" s="91"/>
      <c r="BDP142" s="91"/>
      <c r="BDQ142" s="91"/>
      <c r="BDR142" s="91"/>
      <c r="BDS142" s="91"/>
      <c r="BDT142" s="91"/>
      <c r="BDU142" s="91"/>
      <c r="BDV142" s="91"/>
      <c r="BDW142" s="91"/>
      <c r="BDX142" s="91"/>
      <c r="BDY142" s="91"/>
      <c r="BDZ142" s="91"/>
      <c r="BEA142" s="91"/>
      <c r="BEB142" s="91"/>
      <c r="BEC142" s="91"/>
      <c r="BED142" s="91"/>
      <c r="BEE142" s="91"/>
      <c r="BEF142" s="91"/>
      <c r="BEG142" s="91"/>
      <c r="BEH142" s="91"/>
      <c r="BEI142" s="91"/>
      <c r="BEJ142" s="91"/>
      <c r="BEK142" s="91"/>
      <c r="BEL142" s="91"/>
      <c r="BEM142" s="91"/>
      <c r="BEN142" s="91"/>
      <c r="BEO142" s="91"/>
      <c r="BEP142" s="91"/>
      <c r="BEQ142" s="91"/>
      <c r="BER142" s="91"/>
      <c r="BES142" s="91"/>
      <c r="BET142" s="91"/>
      <c r="BEU142" s="91"/>
      <c r="BEV142" s="91"/>
      <c r="BEW142" s="91"/>
      <c r="BEX142" s="91"/>
      <c r="BEY142" s="91"/>
      <c r="BEZ142" s="91"/>
      <c r="BFA142" s="91"/>
      <c r="BFB142" s="91"/>
      <c r="BFC142" s="91"/>
      <c r="BFD142" s="91"/>
      <c r="BFE142" s="91"/>
      <c r="BFF142" s="91"/>
      <c r="BFG142" s="91"/>
      <c r="BFH142" s="91"/>
      <c r="BFI142" s="91"/>
      <c r="BFJ142" s="91"/>
      <c r="BFK142" s="91"/>
      <c r="BFL142" s="91"/>
      <c r="BFM142" s="91"/>
      <c r="BFN142" s="91"/>
      <c r="BFO142" s="91"/>
      <c r="BFP142" s="91"/>
      <c r="BFQ142" s="91"/>
      <c r="BFR142" s="91"/>
      <c r="BFS142" s="91"/>
      <c r="BFT142" s="91"/>
      <c r="BFU142" s="91"/>
      <c r="BFV142" s="91"/>
      <c r="BFW142" s="91"/>
      <c r="BFX142" s="91"/>
      <c r="BFY142" s="91"/>
      <c r="BFZ142" s="91"/>
      <c r="BGA142" s="91"/>
      <c r="BGB142" s="91"/>
      <c r="BGC142" s="91"/>
      <c r="BGD142" s="91"/>
      <c r="BGE142" s="91"/>
      <c r="BGF142" s="91"/>
      <c r="BGG142" s="91"/>
      <c r="BGH142" s="91"/>
      <c r="BGI142" s="91"/>
      <c r="BGJ142" s="91"/>
      <c r="BGK142" s="91"/>
      <c r="BGL142" s="91"/>
      <c r="BGM142" s="91"/>
      <c r="BGN142" s="91"/>
      <c r="BGO142" s="91"/>
      <c r="BGP142" s="91"/>
      <c r="BGQ142" s="91"/>
      <c r="BGR142" s="91"/>
      <c r="BGS142" s="91"/>
      <c r="BGT142" s="91"/>
      <c r="BGU142" s="91"/>
      <c r="BGV142" s="91"/>
      <c r="BGW142" s="91"/>
      <c r="BGX142" s="91"/>
      <c r="BGY142" s="91"/>
      <c r="BGZ142" s="91"/>
      <c r="BHA142" s="91"/>
      <c r="BHB142" s="91"/>
      <c r="BHC142" s="91"/>
      <c r="BHD142" s="91"/>
      <c r="BHE142" s="91"/>
      <c r="BHF142" s="91"/>
      <c r="BHG142" s="91"/>
      <c r="BHH142" s="91"/>
      <c r="BHI142" s="91"/>
      <c r="BHJ142" s="91"/>
      <c r="BHK142" s="91"/>
      <c r="BHL142" s="91"/>
      <c r="BHM142" s="91"/>
      <c r="BHN142" s="91"/>
      <c r="BHO142" s="91"/>
      <c r="BHP142" s="91"/>
      <c r="BHQ142" s="91"/>
      <c r="BHR142" s="91"/>
      <c r="BHS142" s="91"/>
      <c r="BHT142" s="91"/>
      <c r="BHU142" s="91"/>
      <c r="BHV142" s="91"/>
      <c r="BHW142" s="91"/>
      <c r="BHX142" s="91"/>
      <c r="BHY142" s="91"/>
      <c r="BHZ142" s="91"/>
      <c r="BIA142" s="91"/>
      <c r="BIB142" s="91"/>
      <c r="BIC142" s="91"/>
      <c r="BID142" s="91"/>
      <c r="BIE142" s="91"/>
      <c r="BIF142" s="91"/>
      <c r="BIG142" s="91"/>
      <c r="BIH142" s="91"/>
      <c r="BII142" s="91"/>
      <c r="BIJ142" s="91"/>
      <c r="BIK142" s="91"/>
      <c r="BIL142" s="91"/>
      <c r="BIM142" s="91"/>
      <c r="BIN142" s="91"/>
      <c r="BIO142" s="91"/>
      <c r="BIP142" s="91"/>
      <c r="BIQ142" s="91"/>
      <c r="BIR142" s="91"/>
      <c r="BIS142" s="91"/>
      <c r="BIT142" s="91"/>
      <c r="BIU142" s="91"/>
      <c r="BIV142" s="91"/>
      <c r="BIW142" s="91"/>
      <c r="BIX142" s="91"/>
      <c r="BIY142" s="91"/>
      <c r="BIZ142" s="91"/>
      <c r="BJA142" s="91"/>
      <c r="BJB142" s="91"/>
      <c r="BJC142" s="91"/>
      <c r="BJD142" s="91"/>
      <c r="BJE142" s="91"/>
      <c r="BJF142" s="91"/>
      <c r="BJG142" s="91"/>
      <c r="BJH142" s="91"/>
      <c r="BJI142" s="91"/>
      <c r="BJJ142" s="91"/>
      <c r="BJK142" s="91"/>
      <c r="BJL142" s="91"/>
      <c r="BJM142" s="91"/>
      <c r="BJN142" s="91"/>
      <c r="BJO142" s="91"/>
      <c r="BJP142" s="91"/>
      <c r="BJQ142" s="91"/>
      <c r="BJR142" s="91"/>
      <c r="BJS142" s="91"/>
      <c r="BJT142" s="91"/>
      <c r="BJU142" s="91"/>
      <c r="BJV142" s="91"/>
      <c r="BJW142" s="91"/>
      <c r="BJX142" s="91"/>
      <c r="BJY142" s="91"/>
      <c r="BJZ142" s="91"/>
      <c r="BKA142" s="91"/>
      <c r="BKB142" s="91"/>
      <c r="BKC142" s="91"/>
      <c r="BKD142" s="91"/>
      <c r="BKE142" s="91"/>
      <c r="BKF142" s="91"/>
      <c r="BKG142" s="91"/>
      <c r="BKH142" s="91"/>
      <c r="BKI142" s="91"/>
      <c r="BKJ142" s="91"/>
      <c r="BKK142" s="91"/>
      <c r="BKL142" s="91"/>
      <c r="BKM142" s="91"/>
      <c r="BKN142" s="91"/>
      <c r="BKO142" s="91"/>
      <c r="BKP142" s="91"/>
      <c r="BKQ142" s="91"/>
      <c r="BKR142" s="91"/>
      <c r="BKS142" s="91"/>
      <c r="BKT142" s="91"/>
      <c r="BKU142" s="91"/>
      <c r="BKV142" s="91"/>
      <c r="BKW142" s="91"/>
      <c r="BKX142" s="91"/>
      <c r="BKY142" s="91"/>
      <c r="BKZ142" s="91"/>
      <c r="BLA142" s="91"/>
      <c r="BLB142" s="91"/>
      <c r="BLC142" s="91"/>
      <c r="BLD142" s="91"/>
      <c r="BLE142" s="91"/>
      <c r="BLF142" s="91"/>
      <c r="BLG142" s="91"/>
      <c r="BLH142" s="91"/>
      <c r="BLI142" s="91"/>
      <c r="BLJ142" s="91"/>
      <c r="BLK142" s="91"/>
      <c r="BLL142" s="91"/>
      <c r="BLM142" s="91"/>
      <c r="BLN142" s="91"/>
      <c r="BLO142" s="91"/>
      <c r="BLP142" s="91"/>
      <c r="BLQ142" s="91"/>
      <c r="BLR142" s="91"/>
      <c r="BLS142" s="91"/>
      <c r="BLT142" s="91"/>
      <c r="BLU142" s="91"/>
      <c r="BLV142" s="91"/>
      <c r="BLW142" s="91"/>
      <c r="BLX142" s="91"/>
      <c r="BLY142" s="91"/>
      <c r="BLZ142" s="91"/>
      <c r="BMA142" s="91"/>
      <c r="BMB142" s="91"/>
      <c r="BMC142" s="91"/>
      <c r="BMD142" s="91"/>
      <c r="BME142" s="91"/>
      <c r="BMF142" s="91"/>
      <c r="BMG142" s="91"/>
      <c r="BMH142" s="91"/>
      <c r="BMI142" s="91"/>
      <c r="BMJ142" s="91"/>
      <c r="BMK142" s="91"/>
      <c r="BML142" s="91"/>
      <c r="BMM142" s="91"/>
      <c r="BMN142" s="91"/>
      <c r="BMO142" s="91"/>
      <c r="BMP142" s="91"/>
      <c r="BMQ142" s="91"/>
      <c r="BMR142" s="91"/>
      <c r="BMS142" s="91"/>
      <c r="BMT142" s="91"/>
      <c r="BMU142" s="91"/>
      <c r="BMV142" s="91"/>
      <c r="BMW142" s="91"/>
      <c r="BMX142" s="91"/>
      <c r="BMY142" s="91"/>
      <c r="BMZ142" s="91"/>
      <c r="BNA142" s="91"/>
      <c r="BNB142" s="91"/>
      <c r="BNC142" s="91"/>
      <c r="BND142" s="91"/>
      <c r="BNE142" s="91"/>
      <c r="BNF142" s="91"/>
      <c r="BNG142" s="91"/>
      <c r="BNH142" s="91"/>
      <c r="BNI142" s="91"/>
      <c r="BNJ142" s="91"/>
      <c r="BNK142" s="91"/>
      <c r="BNL142" s="91"/>
      <c r="BNM142" s="91"/>
      <c r="BNN142" s="91"/>
      <c r="BNO142" s="91"/>
      <c r="BNP142" s="91"/>
      <c r="BNQ142" s="91"/>
      <c r="BNR142" s="91"/>
      <c r="BNS142" s="91"/>
      <c r="BNT142" s="91"/>
      <c r="BNU142" s="91"/>
      <c r="BNV142" s="91"/>
      <c r="BNW142" s="91"/>
      <c r="BNX142" s="91"/>
      <c r="BNY142" s="91"/>
      <c r="BNZ142" s="91"/>
      <c r="BOA142" s="91"/>
      <c r="BOB142" s="91"/>
      <c r="BOC142" s="91"/>
      <c r="BOD142" s="91"/>
      <c r="BOE142" s="91"/>
      <c r="BOF142" s="91"/>
      <c r="BOG142" s="91"/>
      <c r="BOH142" s="91"/>
      <c r="BOI142" s="91"/>
      <c r="BOJ142" s="91"/>
      <c r="BOK142" s="91"/>
      <c r="BOL142" s="91"/>
      <c r="BOM142" s="91"/>
      <c r="BON142" s="91"/>
      <c r="BOO142" s="91"/>
      <c r="BOP142" s="91"/>
      <c r="BOQ142" s="91"/>
      <c r="BOR142" s="91"/>
      <c r="BOS142" s="91"/>
      <c r="BOT142" s="91"/>
      <c r="BOU142" s="91"/>
      <c r="BOV142" s="91"/>
      <c r="BOW142" s="91"/>
      <c r="BOX142" s="91"/>
      <c r="BOY142" s="91"/>
      <c r="BOZ142" s="91"/>
      <c r="BPA142" s="91"/>
      <c r="BPB142" s="91"/>
      <c r="BPC142" s="91"/>
      <c r="BPD142" s="91"/>
      <c r="BPE142" s="91"/>
      <c r="BPF142" s="91"/>
      <c r="BPG142" s="91"/>
      <c r="BPH142" s="91"/>
      <c r="BPI142" s="91"/>
      <c r="BPJ142" s="91"/>
      <c r="BPK142" s="91"/>
      <c r="BPL142" s="91"/>
      <c r="BPM142" s="91"/>
      <c r="BPN142" s="91"/>
      <c r="BPO142" s="91"/>
      <c r="BPP142" s="91"/>
      <c r="BPQ142" s="91"/>
      <c r="BPR142" s="91"/>
      <c r="BPS142" s="91"/>
      <c r="BPT142" s="91"/>
      <c r="BPU142" s="91"/>
      <c r="BPV142" s="91"/>
      <c r="BPW142" s="91"/>
      <c r="BPX142" s="91"/>
      <c r="BPY142" s="91"/>
      <c r="BPZ142" s="91"/>
      <c r="BQA142" s="91"/>
      <c r="BQB142" s="91"/>
      <c r="BQC142" s="91"/>
      <c r="BQD142" s="91"/>
      <c r="BQE142" s="91"/>
      <c r="BQF142" s="91"/>
      <c r="BQG142" s="91"/>
      <c r="BQH142" s="91"/>
      <c r="BQI142" s="91"/>
      <c r="BQJ142" s="91"/>
      <c r="BQK142" s="91"/>
      <c r="BQL142" s="91"/>
      <c r="BQM142" s="91"/>
      <c r="BQN142" s="91"/>
      <c r="BQO142" s="91"/>
      <c r="BQP142" s="91"/>
      <c r="BQQ142" s="91"/>
      <c r="BQR142" s="91"/>
      <c r="BQS142" s="91"/>
      <c r="BQT142" s="91"/>
      <c r="BQU142" s="91"/>
      <c r="BQV142" s="91"/>
      <c r="BQW142" s="91"/>
      <c r="BQX142" s="91"/>
      <c r="BQY142" s="91"/>
      <c r="BQZ142" s="91"/>
      <c r="BRA142" s="91"/>
      <c r="BRB142" s="91"/>
      <c r="BRC142" s="91"/>
      <c r="BRD142" s="91"/>
      <c r="BRE142" s="91"/>
      <c r="BRF142" s="91"/>
      <c r="BRG142" s="91"/>
      <c r="BRH142" s="91"/>
      <c r="BRI142" s="91"/>
      <c r="BRJ142" s="91"/>
      <c r="BRK142" s="91"/>
      <c r="BRL142" s="91"/>
      <c r="BRM142" s="91"/>
      <c r="BRN142" s="91"/>
      <c r="BRO142" s="91"/>
      <c r="BRP142" s="91"/>
      <c r="BRQ142" s="91"/>
      <c r="BRR142" s="91"/>
      <c r="BRS142" s="91"/>
      <c r="BRT142" s="91"/>
      <c r="BRU142" s="91"/>
      <c r="BRV142" s="91"/>
      <c r="BRW142" s="91"/>
      <c r="BRX142" s="91"/>
      <c r="BRY142" s="91"/>
      <c r="BRZ142" s="91"/>
      <c r="BSA142" s="91"/>
      <c r="BSB142" s="91"/>
      <c r="BSC142" s="91"/>
      <c r="BSD142" s="91"/>
      <c r="BSE142" s="91"/>
      <c r="BSF142" s="91"/>
      <c r="BSG142" s="91"/>
      <c r="BSH142" s="91"/>
      <c r="BSI142" s="91"/>
      <c r="BSJ142" s="91"/>
      <c r="BSK142" s="91"/>
      <c r="BSL142" s="91"/>
      <c r="BSM142" s="91"/>
      <c r="BSN142" s="91"/>
      <c r="BSO142" s="91"/>
      <c r="BSP142" s="91"/>
      <c r="BSQ142" s="91"/>
      <c r="BSR142" s="91"/>
      <c r="BSS142" s="91"/>
      <c r="BST142" s="91"/>
      <c r="BSU142" s="91"/>
      <c r="BSV142" s="91"/>
      <c r="BSW142" s="91"/>
      <c r="BSX142" s="91"/>
      <c r="BSY142" s="91"/>
      <c r="BSZ142" s="91"/>
      <c r="BTA142" s="91"/>
      <c r="BTB142" s="91"/>
      <c r="BTC142" s="91"/>
      <c r="BTD142" s="91"/>
      <c r="BTE142" s="91"/>
      <c r="BTF142" s="91"/>
      <c r="BTG142" s="91"/>
      <c r="BTH142" s="91"/>
      <c r="BTI142" s="91"/>
      <c r="BTJ142" s="91"/>
      <c r="BTK142" s="91"/>
      <c r="BTL142" s="91"/>
      <c r="BTM142" s="91"/>
      <c r="BTN142" s="91"/>
      <c r="BTO142" s="91"/>
      <c r="BTP142" s="91"/>
      <c r="BTQ142" s="91"/>
      <c r="BTR142" s="91"/>
      <c r="BTS142" s="91"/>
      <c r="BTT142" s="91"/>
      <c r="BTU142" s="91"/>
      <c r="BTV142" s="91"/>
      <c r="BTW142" s="91"/>
      <c r="BTX142" s="91"/>
      <c r="BTY142" s="91"/>
      <c r="BTZ142" s="91"/>
      <c r="BUA142" s="91"/>
      <c r="BUB142" s="91"/>
      <c r="BUC142" s="91"/>
      <c r="BUD142" s="91"/>
      <c r="BUE142" s="91"/>
      <c r="BUF142" s="91"/>
      <c r="BUG142" s="91"/>
      <c r="BUH142" s="91"/>
      <c r="BUI142" s="91"/>
      <c r="BUJ142" s="91"/>
      <c r="BUK142" s="91"/>
      <c r="BUL142" s="91"/>
      <c r="BUM142" s="91"/>
      <c r="BUN142" s="91"/>
      <c r="BUO142" s="91"/>
      <c r="BUP142" s="91"/>
      <c r="BUQ142" s="91"/>
      <c r="BUR142" s="91"/>
      <c r="BUS142" s="91"/>
      <c r="BUT142" s="91"/>
      <c r="BUU142" s="91"/>
      <c r="BUV142" s="91"/>
      <c r="BUW142" s="91"/>
      <c r="BUX142" s="91"/>
      <c r="BUY142" s="91"/>
      <c r="BUZ142" s="91"/>
      <c r="BVA142" s="91"/>
      <c r="BVB142" s="91"/>
      <c r="BVC142" s="91"/>
      <c r="BVD142" s="91"/>
      <c r="BVE142" s="91"/>
      <c r="BVF142" s="91"/>
      <c r="BVG142" s="91"/>
      <c r="BVH142" s="91"/>
      <c r="BVI142" s="91"/>
      <c r="BVJ142" s="91"/>
      <c r="BVK142" s="91"/>
      <c r="BVL142" s="91"/>
      <c r="BVM142" s="91"/>
      <c r="BVN142" s="91"/>
      <c r="BVO142" s="91"/>
      <c r="BVP142" s="91"/>
      <c r="BVQ142" s="91"/>
      <c r="BVR142" s="91"/>
      <c r="BVS142" s="91"/>
      <c r="BVT142" s="91"/>
      <c r="BVU142" s="91"/>
      <c r="BVV142" s="91"/>
      <c r="BVW142" s="91"/>
      <c r="BVX142" s="91"/>
      <c r="BVY142" s="91"/>
      <c r="BVZ142" s="91"/>
      <c r="BWA142" s="91"/>
      <c r="BWB142" s="91"/>
      <c r="BWC142" s="91"/>
      <c r="BWD142" s="91"/>
      <c r="BWE142" s="91"/>
      <c r="BWF142" s="91"/>
      <c r="BWG142" s="91"/>
      <c r="BWH142" s="91"/>
      <c r="BWI142" s="91"/>
      <c r="BWJ142" s="91"/>
      <c r="BWK142" s="91"/>
      <c r="BWL142" s="91"/>
      <c r="BWM142" s="91"/>
      <c r="BWN142" s="91"/>
      <c r="BWO142" s="91"/>
      <c r="BWP142" s="91"/>
      <c r="BWQ142" s="91"/>
      <c r="BWR142" s="91"/>
      <c r="BWS142" s="91"/>
      <c r="BWT142" s="91"/>
      <c r="BWU142" s="91"/>
      <c r="BWV142" s="91"/>
      <c r="BWW142" s="91"/>
      <c r="BWX142" s="91"/>
      <c r="BWY142" s="91"/>
      <c r="BWZ142" s="91"/>
      <c r="BXA142" s="91"/>
      <c r="BXB142" s="91"/>
      <c r="BXC142" s="91"/>
      <c r="BXD142" s="91"/>
      <c r="BXE142" s="91"/>
      <c r="BXF142" s="91"/>
      <c r="BXG142" s="91"/>
      <c r="BXH142" s="91"/>
      <c r="BXI142" s="91"/>
      <c r="BXJ142" s="91"/>
      <c r="BXK142" s="91"/>
      <c r="BXL142" s="91"/>
      <c r="BXM142" s="91"/>
      <c r="BXN142" s="91"/>
      <c r="BXO142" s="91"/>
      <c r="BXP142" s="91"/>
      <c r="BXQ142" s="91"/>
      <c r="BXR142" s="91"/>
      <c r="BXS142" s="91"/>
      <c r="BXT142" s="91"/>
      <c r="BXU142" s="91"/>
      <c r="BXV142" s="91"/>
      <c r="BXW142" s="91"/>
      <c r="BXX142" s="91"/>
      <c r="BXY142" s="91"/>
      <c r="BXZ142" s="91"/>
      <c r="BYA142" s="91"/>
      <c r="BYB142" s="91"/>
      <c r="BYC142" s="91"/>
      <c r="BYD142" s="91"/>
      <c r="BYE142" s="91"/>
      <c r="BYF142" s="91"/>
      <c r="BYG142" s="91"/>
      <c r="BYH142" s="91"/>
      <c r="BYI142" s="91"/>
      <c r="BYJ142" s="91"/>
      <c r="BYK142" s="91"/>
      <c r="BYL142" s="91"/>
      <c r="BYM142" s="91"/>
      <c r="BYN142" s="91"/>
      <c r="BYO142" s="91"/>
      <c r="BYP142" s="91"/>
      <c r="BYQ142" s="91"/>
      <c r="BYR142" s="91"/>
      <c r="BYS142" s="91"/>
      <c r="BYT142" s="91"/>
      <c r="BYU142" s="91"/>
      <c r="BYV142" s="91"/>
      <c r="BYW142" s="91"/>
      <c r="BYX142" s="91"/>
      <c r="BYY142" s="91"/>
      <c r="BYZ142" s="91"/>
      <c r="BZA142" s="91"/>
      <c r="BZB142" s="91"/>
      <c r="BZC142" s="91"/>
      <c r="BZD142" s="91"/>
      <c r="BZE142" s="91"/>
      <c r="BZF142" s="91"/>
      <c r="BZG142" s="91"/>
      <c r="BZH142" s="91"/>
      <c r="BZI142" s="91"/>
      <c r="BZJ142" s="91"/>
      <c r="BZK142" s="91"/>
      <c r="BZL142" s="91"/>
      <c r="BZM142" s="91"/>
      <c r="BZN142" s="91"/>
      <c r="BZO142" s="91"/>
      <c r="BZP142" s="91"/>
      <c r="BZQ142" s="91"/>
      <c r="BZR142" s="91"/>
      <c r="BZS142" s="91"/>
      <c r="BZT142" s="91"/>
      <c r="BZU142" s="91"/>
      <c r="BZV142" s="91"/>
      <c r="BZW142" s="91"/>
      <c r="BZX142" s="91"/>
      <c r="BZY142" s="91"/>
      <c r="BZZ142" s="91"/>
      <c r="CAA142" s="91"/>
      <c r="CAB142" s="91"/>
      <c r="CAC142" s="91"/>
      <c r="CAD142" s="91"/>
      <c r="CAE142" s="91"/>
      <c r="CAF142" s="91"/>
      <c r="CAG142" s="91"/>
      <c r="CAH142" s="91"/>
      <c r="CAI142" s="91"/>
      <c r="CAJ142" s="91"/>
      <c r="CAK142" s="91"/>
      <c r="CAL142" s="91"/>
      <c r="CAM142" s="91"/>
      <c r="CAN142" s="91"/>
      <c r="CAO142" s="91"/>
      <c r="CAP142" s="91"/>
      <c r="CAQ142" s="91"/>
      <c r="CAR142" s="91"/>
      <c r="CAS142" s="91"/>
      <c r="CAT142" s="91"/>
      <c r="CAU142" s="91"/>
      <c r="CAV142" s="91"/>
      <c r="CAW142" s="91"/>
      <c r="CAX142" s="91"/>
      <c r="CAY142" s="91"/>
    </row>
    <row r="143" spans="2:2079" s="77" customFormat="1" x14ac:dyDescent="0.25">
      <c r="B143" s="6" t="s">
        <v>115</v>
      </c>
      <c r="C143" s="6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8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  <c r="BA143" s="91"/>
      <c r="BB143" s="91"/>
      <c r="BC143" s="91"/>
      <c r="BD143" s="91"/>
      <c r="BE143" s="91"/>
      <c r="BF143" s="91"/>
      <c r="BG143" s="91"/>
      <c r="BH143" s="91"/>
      <c r="BI143" s="91"/>
      <c r="BJ143" s="91"/>
      <c r="BK143" s="91"/>
      <c r="BL143" s="91"/>
      <c r="BM143" s="91"/>
      <c r="BN143" s="91"/>
      <c r="BO143" s="91"/>
      <c r="BP143" s="91"/>
      <c r="BQ143" s="91"/>
      <c r="BR143" s="91"/>
      <c r="BS143" s="91"/>
      <c r="BT143" s="91"/>
      <c r="BU143" s="91"/>
      <c r="BV143" s="91"/>
      <c r="BW143" s="91"/>
      <c r="BX143" s="91"/>
      <c r="BY143" s="91"/>
      <c r="BZ143" s="91"/>
      <c r="CA143" s="91"/>
      <c r="CB143" s="91"/>
      <c r="CC143" s="91"/>
      <c r="CD143" s="91"/>
      <c r="CE143" s="91"/>
      <c r="CF143" s="91"/>
      <c r="CG143" s="91"/>
      <c r="CH143" s="91"/>
      <c r="CI143" s="91"/>
      <c r="CJ143" s="91"/>
      <c r="CK143" s="91"/>
      <c r="CL143" s="91"/>
      <c r="CM143" s="91"/>
      <c r="CN143" s="91"/>
      <c r="CO143" s="91"/>
      <c r="CP143" s="91"/>
      <c r="CQ143" s="91"/>
      <c r="CR143" s="91"/>
      <c r="CS143" s="91"/>
      <c r="CT143" s="91"/>
      <c r="CU143" s="91"/>
      <c r="CV143" s="91"/>
      <c r="CW143" s="91"/>
      <c r="CX143" s="91"/>
      <c r="CY143" s="91"/>
      <c r="CZ143" s="91"/>
      <c r="DA143" s="91"/>
      <c r="DB143" s="91"/>
      <c r="DC143" s="91"/>
      <c r="DD143" s="91"/>
      <c r="DE143" s="91"/>
      <c r="DF143" s="91"/>
      <c r="DG143" s="91"/>
      <c r="DH143" s="91"/>
      <c r="DI143" s="91"/>
      <c r="DJ143" s="91"/>
      <c r="DK143" s="91"/>
      <c r="DL143" s="91"/>
      <c r="DM143" s="91"/>
      <c r="DN143" s="91"/>
      <c r="DO143" s="91"/>
      <c r="DP143" s="91"/>
      <c r="DQ143" s="91"/>
      <c r="DR143" s="91"/>
      <c r="DS143" s="91"/>
      <c r="DT143" s="91"/>
      <c r="DU143" s="91"/>
      <c r="DV143" s="91"/>
      <c r="DW143" s="91"/>
      <c r="DX143" s="91"/>
      <c r="DY143" s="91"/>
      <c r="DZ143" s="91"/>
      <c r="EA143" s="91"/>
      <c r="EB143" s="91"/>
      <c r="EC143" s="91"/>
      <c r="ED143" s="91"/>
      <c r="EE143" s="91"/>
      <c r="EF143" s="91"/>
      <c r="EG143" s="91"/>
      <c r="EH143" s="91"/>
      <c r="EI143" s="91"/>
      <c r="EJ143" s="91"/>
      <c r="EK143" s="91"/>
      <c r="EL143" s="91"/>
      <c r="EM143" s="91"/>
      <c r="EN143" s="91"/>
      <c r="EO143" s="91"/>
      <c r="EP143" s="91"/>
      <c r="EQ143" s="91"/>
      <c r="ER143" s="91"/>
      <c r="ES143" s="91"/>
      <c r="ET143" s="91"/>
      <c r="EU143" s="91"/>
      <c r="EV143" s="91"/>
      <c r="EW143" s="91"/>
      <c r="EX143" s="91"/>
      <c r="EY143" s="91"/>
      <c r="EZ143" s="91"/>
      <c r="FA143" s="91"/>
      <c r="FB143" s="91"/>
      <c r="FC143" s="91"/>
      <c r="FD143" s="91"/>
      <c r="FE143" s="91"/>
      <c r="FF143" s="91"/>
      <c r="FG143" s="91"/>
      <c r="FH143" s="91"/>
      <c r="FI143" s="91"/>
      <c r="FJ143" s="91"/>
      <c r="FK143" s="91"/>
      <c r="FL143" s="91"/>
      <c r="FM143" s="91"/>
      <c r="FN143" s="91"/>
      <c r="FO143" s="91"/>
      <c r="FP143" s="91"/>
      <c r="FQ143" s="91"/>
      <c r="FR143" s="91"/>
      <c r="FS143" s="91"/>
      <c r="FT143" s="91"/>
      <c r="FU143" s="91"/>
      <c r="FV143" s="91"/>
      <c r="FW143" s="91"/>
      <c r="FX143" s="91"/>
      <c r="FY143" s="91"/>
      <c r="FZ143" s="91"/>
      <c r="GA143" s="91"/>
      <c r="GB143" s="91"/>
      <c r="GC143" s="91"/>
      <c r="GD143" s="91"/>
      <c r="GE143" s="91"/>
      <c r="GF143" s="91"/>
      <c r="GG143" s="91"/>
      <c r="GH143" s="91"/>
      <c r="GI143" s="91"/>
      <c r="GJ143" s="91"/>
      <c r="GK143" s="91"/>
      <c r="GL143" s="91"/>
      <c r="GM143" s="91"/>
      <c r="GN143" s="91"/>
      <c r="GO143" s="91"/>
      <c r="GP143" s="91"/>
      <c r="GQ143" s="91"/>
      <c r="GR143" s="91"/>
      <c r="GS143" s="91"/>
      <c r="GT143" s="91"/>
      <c r="GU143" s="91"/>
      <c r="GV143" s="91"/>
      <c r="GW143" s="91"/>
      <c r="GX143" s="91"/>
      <c r="GY143" s="91"/>
      <c r="GZ143" s="91"/>
      <c r="HA143" s="91"/>
      <c r="HB143" s="91"/>
      <c r="HC143" s="91"/>
      <c r="HD143" s="91"/>
      <c r="HE143" s="91"/>
      <c r="HF143" s="91"/>
      <c r="HG143" s="91"/>
      <c r="HH143" s="91"/>
      <c r="HI143" s="91"/>
      <c r="HJ143" s="91"/>
      <c r="HK143" s="91"/>
      <c r="HL143" s="91"/>
      <c r="HM143" s="91"/>
      <c r="HN143" s="91"/>
      <c r="HO143" s="91"/>
      <c r="HP143" s="91"/>
      <c r="HQ143" s="91"/>
      <c r="HR143" s="91"/>
      <c r="HS143" s="91"/>
      <c r="HT143" s="91"/>
      <c r="HU143" s="91"/>
      <c r="HV143" s="91"/>
      <c r="HW143" s="91"/>
      <c r="HX143" s="91"/>
      <c r="HY143" s="91"/>
      <c r="HZ143" s="91"/>
      <c r="IA143" s="91"/>
      <c r="IB143" s="91"/>
      <c r="IC143" s="91"/>
      <c r="ID143" s="91"/>
      <c r="IE143" s="91"/>
      <c r="IF143" s="91"/>
      <c r="IG143" s="91"/>
      <c r="IH143" s="91"/>
      <c r="II143" s="91"/>
      <c r="IJ143" s="91"/>
      <c r="IK143" s="91"/>
      <c r="IL143" s="91"/>
      <c r="IM143" s="91"/>
      <c r="IN143" s="91"/>
      <c r="IO143" s="91"/>
      <c r="IP143" s="91"/>
      <c r="IQ143" s="91"/>
      <c r="IR143" s="91"/>
      <c r="IS143" s="91"/>
      <c r="IT143" s="91"/>
      <c r="IU143" s="91"/>
      <c r="IV143" s="91"/>
      <c r="IW143" s="91"/>
      <c r="IX143" s="91"/>
      <c r="IY143" s="91"/>
      <c r="IZ143" s="91"/>
      <c r="JA143" s="91"/>
      <c r="JB143" s="91"/>
      <c r="JC143" s="91"/>
      <c r="JD143" s="91"/>
      <c r="JE143" s="91"/>
      <c r="JF143" s="91"/>
      <c r="JG143" s="91"/>
      <c r="JH143" s="91"/>
      <c r="JI143" s="91"/>
      <c r="JJ143" s="91"/>
      <c r="JK143" s="91"/>
      <c r="JL143" s="91"/>
      <c r="JM143" s="91"/>
      <c r="JN143" s="91"/>
      <c r="JO143" s="91"/>
      <c r="JP143" s="91"/>
      <c r="JQ143" s="91"/>
      <c r="JR143" s="91"/>
      <c r="JS143" s="91"/>
      <c r="JT143" s="91"/>
      <c r="JU143" s="91"/>
      <c r="JV143" s="91"/>
      <c r="JW143" s="91"/>
      <c r="JX143" s="91"/>
      <c r="JY143" s="91"/>
      <c r="JZ143" s="91"/>
      <c r="KA143" s="91"/>
      <c r="KB143" s="91"/>
      <c r="KC143" s="91"/>
      <c r="KD143" s="91"/>
      <c r="KE143" s="91"/>
      <c r="KF143" s="91"/>
      <c r="KG143" s="91"/>
      <c r="KH143" s="91"/>
      <c r="KI143" s="91"/>
      <c r="KJ143" s="91"/>
      <c r="KK143" s="91"/>
      <c r="KL143" s="91"/>
      <c r="KM143" s="91"/>
      <c r="KN143" s="91"/>
      <c r="KO143" s="91"/>
      <c r="KP143" s="91"/>
      <c r="KQ143" s="91"/>
      <c r="KR143" s="91"/>
      <c r="KS143" s="91"/>
      <c r="KT143" s="91"/>
      <c r="KU143" s="91"/>
      <c r="KV143" s="91"/>
      <c r="KW143" s="91"/>
      <c r="KX143" s="91"/>
      <c r="KY143" s="91"/>
      <c r="KZ143" s="91"/>
      <c r="LA143" s="91"/>
      <c r="LB143" s="91"/>
      <c r="LC143" s="91"/>
      <c r="LD143" s="91"/>
      <c r="LE143" s="91"/>
      <c r="LF143" s="91"/>
      <c r="LG143" s="91"/>
      <c r="LH143" s="91"/>
      <c r="LI143" s="91"/>
      <c r="LJ143" s="91"/>
      <c r="LK143" s="91"/>
      <c r="LL143" s="91"/>
      <c r="LM143" s="91"/>
      <c r="LN143" s="91"/>
      <c r="LO143" s="91"/>
      <c r="LP143" s="91"/>
      <c r="LQ143" s="91"/>
      <c r="LR143" s="91"/>
      <c r="LS143" s="91"/>
      <c r="LT143" s="91"/>
      <c r="LU143" s="91"/>
      <c r="LV143" s="91"/>
      <c r="LW143" s="91"/>
      <c r="LX143" s="91"/>
      <c r="LY143" s="91"/>
      <c r="LZ143" s="91"/>
      <c r="MA143" s="91"/>
      <c r="MB143" s="91"/>
      <c r="MC143" s="91"/>
      <c r="MD143" s="91"/>
      <c r="ME143" s="91"/>
      <c r="MF143" s="91"/>
      <c r="MG143" s="91"/>
      <c r="MH143" s="91"/>
      <c r="MI143" s="91"/>
      <c r="MJ143" s="91"/>
      <c r="MK143" s="91"/>
      <c r="ML143" s="91"/>
      <c r="MM143" s="91"/>
      <c r="MN143" s="91"/>
      <c r="MO143" s="91"/>
      <c r="MP143" s="91"/>
      <c r="MQ143" s="91"/>
      <c r="MR143" s="91"/>
      <c r="MS143" s="91"/>
      <c r="MT143" s="91"/>
      <c r="MU143" s="91"/>
      <c r="MV143" s="91"/>
      <c r="MW143" s="91"/>
      <c r="MX143" s="91"/>
      <c r="MY143" s="91"/>
      <c r="MZ143" s="91"/>
      <c r="NA143" s="91"/>
      <c r="NB143" s="91"/>
      <c r="NC143" s="91"/>
      <c r="ND143" s="91"/>
      <c r="NE143" s="91"/>
      <c r="NF143" s="91"/>
      <c r="NG143" s="91"/>
      <c r="NH143" s="91"/>
      <c r="NI143" s="91"/>
      <c r="NJ143" s="91"/>
      <c r="NK143" s="91"/>
      <c r="NL143" s="91"/>
      <c r="NM143" s="91"/>
      <c r="NN143" s="91"/>
      <c r="NO143" s="91"/>
      <c r="NP143" s="91"/>
      <c r="NQ143" s="91"/>
      <c r="NR143" s="91"/>
      <c r="NS143" s="91"/>
      <c r="NT143" s="91"/>
      <c r="NU143" s="91"/>
      <c r="NV143" s="91"/>
      <c r="NW143" s="91"/>
      <c r="NX143" s="91"/>
      <c r="NY143" s="91"/>
      <c r="NZ143" s="91"/>
      <c r="OA143" s="91"/>
      <c r="OB143" s="91"/>
      <c r="OC143" s="91"/>
      <c r="OD143" s="91"/>
      <c r="OE143" s="91"/>
      <c r="OF143" s="91"/>
      <c r="OG143" s="91"/>
      <c r="OH143" s="91"/>
      <c r="OI143" s="91"/>
      <c r="OJ143" s="91"/>
      <c r="OK143" s="91"/>
      <c r="OL143" s="91"/>
      <c r="OM143" s="91"/>
      <c r="ON143" s="91"/>
      <c r="OO143" s="91"/>
      <c r="OP143" s="91"/>
      <c r="OQ143" s="91"/>
      <c r="OR143" s="91"/>
      <c r="OS143" s="91"/>
      <c r="OT143" s="91"/>
      <c r="OU143" s="91"/>
      <c r="OV143" s="91"/>
      <c r="OW143" s="91"/>
      <c r="OX143" s="91"/>
      <c r="OY143" s="91"/>
      <c r="OZ143" s="91"/>
      <c r="PA143" s="91"/>
      <c r="PB143" s="91"/>
      <c r="PC143" s="91"/>
      <c r="PD143" s="91"/>
      <c r="PE143" s="91"/>
      <c r="PF143" s="91"/>
      <c r="PG143" s="91"/>
      <c r="PH143" s="91"/>
      <c r="PI143" s="91"/>
      <c r="PJ143" s="91"/>
      <c r="PK143" s="91"/>
      <c r="PL143" s="91"/>
      <c r="PM143" s="91"/>
      <c r="PN143" s="91"/>
      <c r="PO143" s="91"/>
      <c r="PP143" s="91"/>
      <c r="PQ143" s="91"/>
      <c r="PR143" s="91"/>
      <c r="PS143" s="91"/>
      <c r="PT143" s="91"/>
      <c r="PU143" s="91"/>
      <c r="PV143" s="91"/>
      <c r="PW143" s="91"/>
      <c r="PX143" s="91"/>
      <c r="PY143" s="91"/>
      <c r="PZ143" s="91"/>
      <c r="QA143" s="91"/>
      <c r="QB143" s="91"/>
      <c r="QC143" s="91"/>
      <c r="QD143" s="91"/>
      <c r="QE143" s="91"/>
      <c r="QF143" s="91"/>
      <c r="QG143" s="91"/>
      <c r="QH143" s="91"/>
      <c r="QI143" s="91"/>
      <c r="QJ143" s="91"/>
      <c r="QK143" s="91"/>
      <c r="QL143" s="91"/>
      <c r="QM143" s="91"/>
      <c r="QN143" s="91"/>
      <c r="QO143" s="91"/>
      <c r="QP143" s="91"/>
      <c r="QQ143" s="91"/>
      <c r="QR143" s="91"/>
      <c r="QS143" s="91"/>
      <c r="QT143" s="91"/>
      <c r="QU143" s="91"/>
      <c r="QV143" s="91"/>
      <c r="QW143" s="91"/>
      <c r="QX143" s="91"/>
      <c r="QY143" s="91"/>
      <c r="QZ143" s="91"/>
      <c r="RA143" s="91"/>
      <c r="RB143" s="91"/>
      <c r="RC143" s="91"/>
      <c r="RD143" s="91"/>
      <c r="RE143" s="91"/>
      <c r="RF143" s="91"/>
      <c r="RG143" s="91"/>
      <c r="RH143" s="91"/>
      <c r="RI143" s="91"/>
      <c r="RJ143" s="91"/>
      <c r="RK143" s="91"/>
      <c r="RL143" s="91"/>
      <c r="RM143" s="91"/>
      <c r="RN143" s="91"/>
      <c r="RO143" s="91"/>
      <c r="RP143" s="91"/>
      <c r="RQ143" s="91"/>
      <c r="RR143" s="91"/>
      <c r="RS143" s="91"/>
      <c r="RT143" s="91"/>
      <c r="RU143" s="91"/>
      <c r="RV143" s="91"/>
      <c r="RW143" s="91"/>
      <c r="RX143" s="91"/>
      <c r="RY143" s="91"/>
      <c r="RZ143" s="91"/>
      <c r="SA143" s="91"/>
      <c r="SB143" s="91"/>
      <c r="SC143" s="91"/>
      <c r="SD143" s="91"/>
      <c r="SE143" s="91"/>
      <c r="SF143" s="91"/>
      <c r="SG143" s="91"/>
      <c r="SH143" s="91"/>
      <c r="SI143" s="91"/>
      <c r="SJ143" s="91"/>
      <c r="SK143" s="91"/>
      <c r="SL143" s="91"/>
      <c r="SM143" s="91"/>
      <c r="SN143" s="91"/>
      <c r="SO143" s="91"/>
      <c r="SP143" s="91"/>
      <c r="SQ143" s="91"/>
      <c r="SR143" s="91"/>
      <c r="SS143" s="91"/>
      <c r="ST143" s="91"/>
      <c r="SU143" s="91"/>
      <c r="SV143" s="91"/>
      <c r="SW143" s="91"/>
      <c r="SX143" s="91"/>
      <c r="SY143" s="91"/>
      <c r="SZ143" s="91"/>
      <c r="TA143" s="91"/>
      <c r="TB143" s="91"/>
      <c r="TC143" s="91"/>
      <c r="TD143" s="91"/>
      <c r="TE143" s="91"/>
      <c r="TF143" s="91"/>
      <c r="TG143" s="91"/>
      <c r="TH143" s="91"/>
      <c r="TI143" s="91"/>
      <c r="TJ143" s="91"/>
      <c r="TK143" s="91"/>
      <c r="TL143" s="91"/>
      <c r="TM143" s="91"/>
      <c r="TN143" s="91"/>
      <c r="TO143" s="91"/>
      <c r="TP143" s="91"/>
      <c r="TQ143" s="91"/>
      <c r="TR143" s="91"/>
      <c r="TS143" s="91"/>
      <c r="TT143" s="91"/>
      <c r="TU143" s="91"/>
      <c r="TV143" s="91"/>
      <c r="TW143" s="91"/>
      <c r="TX143" s="91"/>
      <c r="TY143" s="91"/>
      <c r="TZ143" s="91"/>
      <c r="UA143" s="91"/>
      <c r="UB143" s="91"/>
      <c r="UC143" s="91"/>
      <c r="UD143" s="91"/>
      <c r="UE143" s="91"/>
      <c r="UF143" s="91"/>
      <c r="UG143" s="91"/>
      <c r="UH143" s="91"/>
      <c r="UI143" s="91"/>
      <c r="UJ143" s="91"/>
      <c r="UK143" s="91"/>
      <c r="UL143" s="91"/>
      <c r="UM143" s="91"/>
      <c r="UN143" s="91"/>
      <c r="UO143" s="91"/>
      <c r="UP143" s="91"/>
      <c r="UQ143" s="91"/>
      <c r="UR143" s="91"/>
      <c r="US143" s="91"/>
      <c r="UT143" s="91"/>
      <c r="UU143" s="91"/>
      <c r="UV143" s="91"/>
      <c r="UW143" s="91"/>
      <c r="UX143" s="91"/>
      <c r="UY143" s="91"/>
      <c r="UZ143" s="91"/>
      <c r="VA143" s="91"/>
      <c r="VB143" s="91"/>
      <c r="VC143" s="91"/>
      <c r="VD143" s="91"/>
      <c r="VE143" s="91"/>
      <c r="VF143" s="91"/>
      <c r="VG143" s="91"/>
      <c r="VH143" s="91"/>
      <c r="VI143" s="91"/>
      <c r="VJ143" s="91"/>
      <c r="VK143" s="91"/>
      <c r="VL143" s="91"/>
      <c r="VM143" s="91"/>
      <c r="VN143" s="91"/>
      <c r="VO143" s="91"/>
      <c r="VP143" s="91"/>
      <c r="VQ143" s="91"/>
      <c r="VR143" s="91"/>
      <c r="VS143" s="91"/>
      <c r="VT143" s="91"/>
      <c r="VU143" s="91"/>
      <c r="VV143" s="91"/>
      <c r="VW143" s="91"/>
      <c r="VX143" s="91"/>
      <c r="VY143" s="91"/>
      <c r="VZ143" s="91"/>
      <c r="WA143" s="91"/>
      <c r="WB143" s="91"/>
      <c r="WC143" s="91"/>
      <c r="WD143" s="91"/>
      <c r="WE143" s="91"/>
      <c r="WF143" s="91"/>
      <c r="WG143" s="91"/>
      <c r="WH143" s="91"/>
      <c r="WI143" s="91"/>
      <c r="WJ143" s="91"/>
      <c r="WK143" s="91"/>
      <c r="WL143" s="91"/>
      <c r="WM143" s="91"/>
      <c r="WN143" s="91"/>
      <c r="WO143" s="91"/>
      <c r="WP143" s="91"/>
      <c r="WQ143" s="91"/>
      <c r="WR143" s="91"/>
      <c r="WS143" s="91"/>
      <c r="WT143" s="91"/>
      <c r="WU143" s="91"/>
      <c r="WV143" s="91"/>
      <c r="WW143" s="91"/>
      <c r="WX143" s="91"/>
      <c r="WY143" s="91"/>
      <c r="WZ143" s="91"/>
      <c r="XA143" s="91"/>
      <c r="XB143" s="91"/>
      <c r="XC143" s="91"/>
      <c r="XD143" s="91"/>
      <c r="XE143" s="91"/>
      <c r="XF143" s="91"/>
      <c r="XG143" s="91"/>
      <c r="XH143" s="91"/>
      <c r="XI143" s="91"/>
      <c r="XJ143" s="91"/>
      <c r="XK143" s="91"/>
      <c r="XL143" s="91"/>
      <c r="XM143" s="91"/>
      <c r="XN143" s="91"/>
      <c r="XO143" s="91"/>
      <c r="XP143" s="91"/>
      <c r="XQ143" s="91"/>
      <c r="XR143" s="91"/>
      <c r="XS143" s="91"/>
      <c r="XT143" s="91"/>
      <c r="XU143" s="91"/>
      <c r="XV143" s="91"/>
      <c r="XW143" s="91"/>
      <c r="XX143" s="91"/>
      <c r="XY143" s="91"/>
      <c r="XZ143" s="91"/>
      <c r="YA143" s="91"/>
      <c r="YB143" s="91"/>
      <c r="YC143" s="91"/>
      <c r="YD143" s="91"/>
      <c r="YE143" s="91"/>
      <c r="YF143" s="91"/>
      <c r="YG143" s="91"/>
      <c r="YH143" s="91"/>
      <c r="YI143" s="91"/>
      <c r="YJ143" s="91"/>
      <c r="YK143" s="91"/>
      <c r="YL143" s="91"/>
      <c r="YM143" s="91"/>
      <c r="YN143" s="91"/>
      <c r="YO143" s="91"/>
      <c r="YP143" s="91"/>
      <c r="YQ143" s="91"/>
      <c r="YR143" s="91"/>
      <c r="YS143" s="91"/>
      <c r="YT143" s="91"/>
      <c r="YU143" s="91"/>
      <c r="YV143" s="91"/>
      <c r="YW143" s="91"/>
      <c r="YX143" s="91"/>
      <c r="YY143" s="91"/>
      <c r="YZ143" s="91"/>
      <c r="ZA143" s="91"/>
      <c r="ZB143" s="91"/>
      <c r="ZC143" s="91"/>
      <c r="ZD143" s="91"/>
      <c r="ZE143" s="91"/>
      <c r="ZF143" s="91"/>
      <c r="ZG143" s="91"/>
      <c r="ZH143" s="91"/>
      <c r="ZI143" s="91"/>
      <c r="ZJ143" s="91"/>
      <c r="ZK143" s="91"/>
      <c r="ZL143" s="91"/>
      <c r="ZM143" s="91"/>
      <c r="ZN143" s="91"/>
      <c r="ZO143" s="91"/>
      <c r="ZP143" s="91"/>
      <c r="ZQ143" s="91"/>
      <c r="ZR143" s="91"/>
      <c r="ZS143" s="91"/>
      <c r="ZT143" s="91"/>
      <c r="ZU143" s="91"/>
      <c r="ZV143" s="91"/>
      <c r="ZW143" s="91"/>
      <c r="ZX143" s="91"/>
      <c r="ZY143" s="91"/>
      <c r="ZZ143" s="91"/>
      <c r="AAA143" s="91"/>
      <c r="AAB143" s="91"/>
      <c r="AAC143" s="91"/>
      <c r="AAD143" s="91"/>
      <c r="AAE143" s="91"/>
      <c r="AAF143" s="91"/>
      <c r="AAG143" s="91"/>
      <c r="AAH143" s="91"/>
      <c r="AAI143" s="91"/>
      <c r="AAJ143" s="91"/>
      <c r="AAK143" s="91"/>
      <c r="AAL143" s="91"/>
      <c r="AAM143" s="91"/>
      <c r="AAN143" s="91"/>
      <c r="AAO143" s="91"/>
      <c r="AAP143" s="91"/>
      <c r="AAQ143" s="91"/>
      <c r="AAR143" s="91"/>
      <c r="AAS143" s="91"/>
      <c r="AAT143" s="91"/>
      <c r="AAU143" s="91"/>
      <c r="AAV143" s="91"/>
      <c r="AAW143" s="91"/>
      <c r="AAX143" s="91"/>
      <c r="AAY143" s="91"/>
      <c r="AAZ143" s="91"/>
      <c r="ABA143" s="91"/>
      <c r="ABB143" s="91"/>
      <c r="ABC143" s="91"/>
      <c r="ABD143" s="91"/>
      <c r="ABE143" s="91"/>
      <c r="ABF143" s="91"/>
      <c r="ABG143" s="91"/>
      <c r="ABH143" s="91"/>
      <c r="ABI143" s="91"/>
      <c r="ABJ143" s="91"/>
      <c r="ABK143" s="91"/>
      <c r="ABL143" s="91"/>
      <c r="ABM143" s="91"/>
      <c r="ABN143" s="91"/>
      <c r="ABO143" s="91"/>
      <c r="ABP143" s="91"/>
      <c r="ABQ143" s="91"/>
      <c r="ABR143" s="91"/>
      <c r="ABS143" s="91"/>
      <c r="ABT143" s="91"/>
      <c r="ABU143" s="91"/>
      <c r="ABV143" s="91"/>
      <c r="ABW143" s="91"/>
      <c r="ABX143" s="91"/>
      <c r="ABY143" s="91"/>
      <c r="ABZ143" s="91"/>
      <c r="ACA143" s="91"/>
      <c r="ACB143" s="91"/>
      <c r="ACC143" s="91"/>
      <c r="ACD143" s="91"/>
      <c r="ACE143" s="91"/>
      <c r="ACF143" s="91"/>
      <c r="ACG143" s="91"/>
      <c r="ACH143" s="91"/>
      <c r="ACI143" s="91"/>
      <c r="ACJ143" s="91"/>
      <c r="ACK143" s="91"/>
      <c r="ACL143" s="91"/>
      <c r="ACM143" s="91"/>
      <c r="ACN143" s="91"/>
      <c r="ACO143" s="91"/>
      <c r="ACP143" s="91"/>
      <c r="ACQ143" s="91"/>
      <c r="ACR143" s="91"/>
      <c r="ACS143" s="91"/>
      <c r="ACT143" s="91"/>
      <c r="ACU143" s="91"/>
      <c r="ACV143" s="91"/>
      <c r="ACW143" s="91"/>
      <c r="ACX143" s="91"/>
      <c r="ACY143" s="91"/>
      <c r="ACZ143" s="91"/>
      <c r="ADA143" s="91"/>
      <c r="ADB143" s="91"/>
      <c r="ADC143" s="91"/>
      <c r="ADD143" s="91"/>
      <c r="ADE143" s="91"/>
      <c r="ADF143" s="91"/>
      <c r="ADG143" s="91"/>
      <c r="ADH143" s="91"/>
      <c r="ADI143" s="91"/>
      <c r="ADJ143" s="91"/>
      <c r="ADK143" s="91"/>
      <c r="ADL143" s="91"/>
      <c r="ADM143" s="91"/>
      <c r="ADN143" s="91"/>
      <c r="ADO143" s="91"/>
      <c r="ADP143" s="91"/>
      <c r="ADQ143" s="91"/>
      <c r="ADR143" s="91"/>
      <c r="ADS143" s="91"/>
      <c r="ADT143" s="91"/>
      <c r="ADU143" s="91"/>
      <c r="ADV143" s="91"/>
      <c r="ADW143" s="91"/>
      <c r="ADX143" s="91"/>
      <c r="ADY143" s="91"/>
      <c r="ADZ143" s="91"/>
      <c r="AEA143" s="91"/>
      <c r="AEB143" s="91"/>
      <c r="AEC143" s="91"/>
      <c r="AED143" s="91"/>
      <c r="AEE143" s="91"/>
      <c r="AEF143" s="91"/>
      <c r="AEG143" s="91"/>
      <c r="AEH143" s="91"/>
      <c r="AEI143" s="91"/>
      <c r="AEJ143" s="91"/>
      <c r="AEK143" s="91"/>
      <c r="AEL143" s="91"/>
      <c r="AEM143" s="91"/>
      <c r="AEN143" s="91"/>
      <c r="AEO143" s="91"/>
      <c r="AEP143" s="91"/>
      <c r="AEQ143" s="91"/>
      <c r="AER143" s="91"/>
      <c r="AES143" s="91"/>
      <c r="AET143" s="91"/>
      <c r="AEU143" s="91"/>
      <c r="AEV143" s="91"/>
      <c r="AEW143" s="91"/>
      <c r="AEX143" s="91"/>
      <c r="AEY143" s="91"/>
      <c r="AEZ143" s="91"/>
      <c r="AFA143" s="91"/>
      <c r="AFB143" s="91"/>
      <c r="AFC143" s="91"/>
      <c r="AFD143" s="91"/>
      <c r="AFE143" s="91"/>
      <c r="AFF143" s="91"/>
      <c r="AFG143" s="91"/>
      <c r="AFH143" s="91"/>
      <c r="AFI143" s="91"/>
      <c r="AFJ143" s="91"/>
      <c r="AFK143" s="91"/>
      <c r="AFL143" s="91"/>
      <c r="AFM143" s="91"/>
      <c r="AFN143" s="91"/>
      <c r="AFO143" s="91"/>
      <c r="AFP143" s="91"/>
      <c r="AFQ143" s="91"/>
      <c r="AFR143" s="91"/>
      <c r="AFS143" s="91"/>
      <c r="AFT143" s="91"/>
      <c r="AFU143" s="91"/>
      <c r="AFV143" s="91"/>
      <c r="AFW143" s="91"/>
      <c r="AFX143" s="91"/>
      <c r="AFY143" s="91"/>
      <c r="AFZ143" s="91"/>
      <c r="AGA143" s="91"/>
      <c r="AGB143" s="91"/>
      <c r="AGC143" s="91"/>
      <c r="AGD143" s="91"/>
      <c r="AGE143" s="91"/>
      <c r="AGF143" s="91"/>
      <c r="AGG143" s="91"/>
      <c r="AGH143" s="91"/>
      <c r="AGI143" s="91"/>
      <c r="AGJ143" s="91"/>
      <c r="AGK143" s="91"/>
      <c r="AGL143" s="91"/>
      <c r="AGM143" s="91"/>
      <c r="AGN143" s="91"/>
      <c r="AGO143" s="91"/>
      <c r="AGP143" s="91"/>
      <c r="AGQ143" s="91"/>
      <c r="AGR143" s="91"/>
      <c r="AGS143" s="91"/>
      <c r="AGT143" s="91"/>
      <c r="AGU143" s="91"/>
      <c r="AGV143" s="91"/>
      <c r="AGW143" s="91"/>
      <c r="AGX143" s="91"/>
      <c r="AGY143" s="91"/>
      <c r="AGZ143" s="91"/>
      <c r="AHA143" s="91"/>
      <c r="AHB143" s="91"/>
      <c r="AHC143" s="91"/>
      <c r="AHD143" s="91"/>
      <c r="AHE143" s="91"/>
      <c r="AHF143" s="91"/>
      <c r="AHG143" s="91"/>
      <c r="AHH143" s="91"/>
      <c r="AHI143" s="91"/>
      <c r="AHJ143" s="91"/>
      <c r="AHK143" s="91"/>
      <c r="AHL143" s="91"/>
      <c r="AHM143" s="91"/>
      <c r="AHN143" s="91"/>
      <c r="AHO143" s="91"/>
      <c r="AHP143" s="91"/>
      <c r="AHQ143" s="91"/>
      <c r="AHR143" s="91"/>
      <c r="AHS143" s="91"/>
      <c r="AHT143" s="91"/>
      <c r="AHU143" s="91"/>
      <c r="AHV143" s="91"/>
      <c r="AHW143" s="91"/>
      <c r="AHX143" s="91"/>
      <c r="AHY143" s="91"/>
      <c r="AHZ143" s="91"/>
      <c r="AIA143" s="91"/>
      <c r="AIB143" s="91"/>
      <c r="AIC143" s="91"/>
      <c r="AID143" s="91"/>
      <c r="AIE143" s="91"/>
      <c r="AIF143" s="91"/>
      <c r="AIG143" s="91"/>
      <c r="AIH143" s="91"/>
      <c r="AII143" s="91"/>
      <c r="AIJ143" s="91"/>
      <c r="AIK143" s="91"/>
      <c r="AIL143" s="91"/>
      <c r="AIM143" s="91"/>
      <c r="AIN143" s="91"/>
      <c r="AIO143" s="91"/>
      <c r="AIP143" s="91"/>
      <c r="AIQ143" s="91"/>
      <c r="AIR143" s="91"/>
      <c r="AIS143" s="91"/>
      <c r="AIT143" s="91"/>
      <c r="AIU143" s="91"/>
      <c r="AIV143" s="91"/>
      <c r="AIW143" s="91"/>
      <c r="AIX143" s="91"/>
      <c r="AIY143" s="91"/>
      <c r="AIZ143" s="91"/>
      <c r="AJA143" s="91"/>
      <c r="AJB143" s="91"/>
      <c r="AJC143" s="91"/>
      <c r="AJD143" s="91"/>
      <c r="AJE143" s="91"/>
      <c r="AJF143" s="91"/>
      <c r="AJG143" s="91"/>
      <c r="AJH143" s="91"/>
      <c r="AJI143" s="91"/>
      <c r="AJJ143" s="91"/>
      <c r="AJK143" s="91"/>
      <c r="AJL143" s="91"/>
      <c r="AJM143" s="91"/>
      <c r="AJN143" s="91"/>
      <c r="AJO143" s="91"/>
      <c r="AJP143" s="91"/>
      <c r="AJQ143" s="91"/>
      <c r="AJR143" s="91"/>
      <c r="AJS143" s="91"/>
      <c r="AJT143" s="91"/>
      <c r="AJU143" s="91"/>
      <c r="AJV143" s="91"/>
      <c r="AJW143" s="91"/>
      <c r="AJX143" s="91"/>
      <c r="AJY143" s="91"/>
      <c r="AJZ143" s="91"/>
      <c r="AKA143" s="91"/>
      <c r="AKB143" s="91"/>
      <c r="AKC143" s="91"/>
      <c r="AKD143" s="91"/>
      <c r="AKE143" s="91"/>
      <c r="AKF143" s="91"/>
      <c r="AKG143" s="91"/>
      <c r="AKH143" s="91"/>
      <c r="AKI143" s="91"/>
      <c r="AKJ143" s="91"/>
      <c r="AKK143" s="91"/>
      <c r="AKL143" s="91"/>
      <c r="AKM143" s="91"/>
      <c r="AKN143" s="91"/>
      <c r="AKO143" s="91"/>
      <c r="AKP143" s="91"/>
      <c r="AKQ143" s="91"/>
      <c r="AKR143" s="91"/>
      <c r="AKS143" s="91"/>
      <c r="AKT143" s="91"/>
      <c r="AKU143" s="91"/>
      <c r="AKV143" s="91"/>
      <c r="AKW143" s="91"/>
      <c r="AKX143" s="91"/>
      <c r="AKY143" s="91"/>
      <c r="AKZ143" s="91"/>
      <c r="ALA143" s="91"/>
      <c r="ALB143" s="91"/>
      <c r="ALC143" s="91"/>
      <c r="ALD143" s="91"/>
      <c r="ALE143" s="91"/>
      <c r="ALF143" s="91"/>
      <c r="ALG143" s="91"/>
      <c r="ALH143" s="91"/>
      <c r="ALI143" s="91"/>
      <c r="ALJ143" s="91"/>
      <c r="ALK143" s="91"/>
      <c r="ALL143" s="91"/>
      <c r="ALM143" s="91"/>
      <c r="ALN143" s="91"/>
      <c r="ALO143" s="91"/>
      <c r="ALP143" s="91"/>
      <c r="ALQ143" s="91"/>
      <c r="ALR143" s="91"/>
      <c r="ALS143" s="91"/>
      <c r="ALT143" s="91"/>
      <c r="ALU143" s="91"/>
      <c r="ALV143" s="91"/>
      <c r="ALW143" s="91"/>
      <c r="ALX143" s="91"/>
      <c r="ALY143" s="91"/>
      <c r="ALZ143" s="91"/>
      <c r="AMA143" s="91"/>
      <c r="AMB143" s="91"/>
      <c r="AMC143" s="91"/>
      <c r="AMD143" s="91"/>
      <c r="AME143" s="91"/>
      <c r="AMF143" s="91"/>
      <c r="AMG143" s="91"/>
      <c r="AMH143" s="91"/>
      <c r="AMI143" s="91"/>
      <c r="AMJ143" s="91"/>
      <c r="AMK143" s="91"/>
      <c r="AML143" s="91"/>
      <c r="AMM143" s="91"/>
      <c r="AMN143" s="91"/>
      <c r="AMO143" s="91"/>
      <c r="AMP143" s="91"/>
      <c r="AMQ143" s="91"/>
      <c r="AMR143" s="91"/>
      <c r="AMS143" s="91"/>
      <c r="AMT143" s="91"/>
      <c r="AMU143" s="91"/>
      <c r="AMV143" s="91"/>
      <c r="AMW143" s="91"/>
      <c r="AMX143" s="91"/>
      <c r="AMY143" s="91"/>
      <c r="AMZ143" s="91"/>
      <c r="ANA143" s="91"/>
      <c r="ANB143" s="91"/>
      <c r="ANC143" s="91"/>
      <c r="AND143" s="91"/>
      <c r="ANE143" s="91"/>
      <c r="ANF143" s="91"/>
      <c r="ANG143" s="91"/>
      <c r="ANH143" s="91"/>
      <c r="ANI143" s="91"/>
      <c r="ANJ143" s="91"/>
      <c r="ANK143" s="91"/>
      <c r="ANL143" s="91"/>
      <c r="ANM143" s="91"/>
      <c r="ANN143" s="91"/>
      <c r="ANO143" s="91"/>
      <c r="ANP143" s="91"/>
      <c r="ANQ143" s="91"/>
      <c r="ANR143" s="91"/>
      <c r="ANS143" s="91"/>
      <c r="ANT143" s="91"/>
      <c r="ANU143" s="91"/>
      <c r="ANV143" s="91"/>
      <c r="ANW143" s="91"/>
      <c r="ANX143" s="91"/>
      <c r="ANY143" s="91"/>
      <c r="ANZ143" s="91"/>
      <c r="AOA143" s="91"/>
      <c r="AOB143" s="91"/>
      <c r="AOC143" s="91"/>
      <c r="AOD143" s="91"/>
      <c r="AOE143" s="91"/>
      <c r="AOF143" s="91"/>
      <c r="AOG143" s="91"/>
      <c r="AOH143" s="91"/>
      <c r="AOI143" s="91"/>
      <c r="AOJ143" s="91"/>
      <c r="AOK143" s="91"/>
      <c r="AOL143" s="91"/>
      <c r="AOM143" s="91"/>
      <c r="AON143" s="91"/>
      <c r="AOO143" s="91"/>
      <c r="AOP143" s="91"/>
      <c r="AOQ143" s="91"/>
      <c r="AOR143" s="91"/>
      <c r="AOS143" s="91"/>
      <c r="AOT143" s="91"/>
      <c r="AOU143" s="91"/>
      <c r="AOV143" s="91"/>
      <c r="AOW143" s="91"/>
      <c r="AOX143" s="91"/>
      <c r="AOY143" s="91"/>
      <c r="AOZ143" s="91"/>
      <c r="APA143" s="91"/>
      <c r="APB143" s="91"/>
      <c r="APC143" s="91"/>
      <c r="APD143" s="91"/>
      <c r="APE143" s="91"/>
      <c r="APF143" s="91"/>
      <c r="APG143" s="91"/>
      <c r="APH143" s="91"/>
      <c r="API143" s="91"/>
      <c r="APJ143" s="91"/>
      <c r="APK143" s="91"/>
      <c r="APL143" s="91"/>
      <c r="APM143" s="91"/>
      <c r="APN143" s="91"/>
      <c r="APO143" s="91"/>
      <c r="APP143" s="91"/>
      <c r="APQ143" s="91"/>
      <c r="APR143" s="91"/>
      <c r="APS143" s="91"/>
      <c r="APT143" s="91"/>
      <c r="APU143" s="91"/>
      <c r="APV143" s="91"/>
      <c r="APW143" s="91"/>
      <c r="APX143" s="91"/>
      <c r="APY143" s="91"/>
      <c r="APZ143" s="91"/>
      <c r="AQA143" s="91"/>
      <c r="AQB143" s="91"/>
      <c r="AQC143" s="91"/>
      <c r="AQD143" s="91"/>
      <c r="AQE143" s="91"/>
      <c r="AQF143" s="91"/>
      <c r="AQG143" s="91"/>
      <c r="AQH143" s="91"/>
      <c r="AQI143" s="91"/>
      <c r="AQJ143" s="91"/>
      <c r="AQK143" s="91"/>
      <c r="AQL143" s="91"/>
      <c r="AQM143" s="91"/>
      <c r="AQN143" s="91"/>
      <c r="AQO143" s="91"/>
      <c r="AQP143" s="91"/>
      <c r="AQQ143" s="91"/>
      <c r="AQR143" s="91"/>
      <c r="AQS143" s="91"/>
      <c r="AQT143" s="91"/>
      <c r="AQU143" s="91"/>
      <c r="AQV143" s="91"/>
      <c r="AQW143" s="91"/>
      <c r="AQX143" s="91"/>
      <c r="AQY143" s="91"/>
      <c r="AQZ143" s="91"/>
      <c r="ARA143" s="91"/>
      <c r="ARB143" s="91"/>
      <c r="ARC143" s="91"/>
      <c r="ARD143" s="91"/>
      <c r="ARE143" s="91"/>
      <c r="ARF143" s="91"/>
      <c r="ARG143" s="91"/>
      <c r="ARH143" s="91"/>
      <c r="ARI143" s="91"/>
      <c r="ARJ143" s="91"/>
      <c r="ARK143" s="91"/>
      <c r="ARL143" s="91"/>
      <c r="ARM143" s="91"/>
      <c r="ARN143" s="91"/>
      <c r="ARO143" s="91"/>
      <c r="ARP143" s="91"/>
      <c r="ARQ143" s="91"/>
      <c r="ARR143" s="91"/>
      <c r="ARS143" s="91"/>
      <c r="ART143" s="91"/>
      <c r="ARU143" s="91"/>
      <c r="ARV143" s="91"/>
      <c r="ARW143" s="91"/>
      <c r="ARX143" s="91"/>
      <c r="ARY143" s="91"/>
      <c r="ARZ143" s="91"/>
      <c r="ASA143" s="91"/>
      <c r="ASB143" s="91"/>
      <c r="ASC143" s="91"/>
      <c r="ASD143" s="91"/>
      <c r="ASE143" s="91"/>
      <c r="ASF143" s="91"/>
      <c r="ASG143" s="91"/>
      <c r="ASH143" s="91"/>
      <c r="ASI143" s="91"/>
      <c r="ASJ143" s="91"/>
      <c r="ASK143" s="91"/>
      <c r="ASL143" s="91"/>
      <c r="ASM143" s="91"/>
      <c r="ASN143" s="91"/>
      <c r="ASO143" s="91"/>
      <c r="ASP143" s="91"/>
      <c r="ASQ143" s="91"/>
      <c r="ASR143" s="91"/>
      <c r="ASS143" s="91"/>
      <c r="AST143" s="91"/>
      <c r="ASU143" s="91"/>
      <c r="ASV143" s="91"/>
      <c r="ASW143" s="91"/>
      <c r="ASX143" s="91"/>
      <c r="ASY143" s="91"/>
      <c r="ASZ143" s="91"/>
      <c r="ATA143" s="91"/>
      <c r="ATB143" s="91"/>
      <c r="ATC143" s="91"/>
      <c r="ATD143" s="91"/>
      <c r="ATE143" s="91"/>
      <c r="ATF143" s="91"/>
      <c r="ATG143" s="91"/>
      <c r="ATH143" s="91"/>
      <c r="ATI143" s="91"/>
      <c r="ATJ143" s="91"/>
      <c r="ATK143" s="91"/>
      <c r="ATL143" s="91"/>
      <c r="ATM143" s="91"/>
      <c r="ATN143" s="91"/>
      <c r="ATO143" s="91"/>
      <c r="ATP143" s="91"/>
      <c r="ATQ143" s="91"/>
      <c r="ATR143" s="91"/>
      <c r="ATS143" s="91"/>
      <c r="ATT143" s="91"/>
      <c r="ATU143" s="91"/>
      <c r="ATV143" s="91"/>
      <c r="ATW143" s="91"/>
      <c r="ATX143" s="91"/>
      <c r="ATY143" s="91"/>
      <c r="ATZ143" s="91"/>
      <c r="AUA143" s="91"/>
      <c r="AUB143" s="91"/>
      <c r="AUC143" s="91"/>
      <c r="AUD143" s="91"/>
      <c r="AUE143" s="91"/>
      <c r="AUF143" s="91"/>
      <c r="AUG143" s="91"/>
      <c r="AUH143" s="91"/>
      <c r="AUI143" s="91"/>
      <c r="AUJ143" s="91"/>
      <c r="AUK143" s="91"/>
      <c r="AUL143" s="91"/>
      <c r="AUM143" s="91"/>
      <c r="AUN143" s="91"/>
      <c r="AUO143" s="91"/>
      <c r="AUP143" s="91"/>
      <c r="AUQ143" s="91"/>
      <c r="AUR143" s="91"/>
      <c r="AUS143" s="91"/>
      <c r="AUT143" s="91"/>
      <c r="AUU143" s="91"/>
      <c r="AUV143" s="91"/>
      <c r="AUW143" s="91"/>
      <c r="AUX143" s="91"/>
      <c r="AUY143" s="91"/>
      <c r="AUZ143" s="91"/>
      <c r="AVA143" s="91"/>
      <c r="AVB143" s="91"/>
      <c r="AVC143" s="91"/>
      <c r="AVD143" s="91"/>
      <c r="AVE143" s="91"/>
      <c r="AVF143" s="91"/>
      <c r="AVG143" s="91"/>
      <c r="AVH143" s="91"/>
      <c r="AVI143" s="91"/>
      <c r="AVJ143" s="91"/>
      <c r="AVK143" s="91"/>
      <c r="AVL143" s="91"/>
      <c r="AVM143" s="91"/>
      <c r="AVN143" s="91"/>
      <c r="AVO143" s="91"/>
      <c r="AVP143" s="91"/>
      <c r="AVQ143" s="91"/>
      <c r="AVR143" s="91"/>
      <c r="AVS143" s="91"/>
      <c r="AVT143" s="91"/>
      <c r="AVU143" s="91"/>
      <c r="AVV143" s="91"/>
      <c r="AVW143" s="91"/>
      <c r="AVX143" s="91"/>
      <c r="AVY143" s="91"/>
      <c r="AVZ143" s="91"/>
      <c r="AWA143" s="91"/>
      <c r="AWB143" s="91"/>
      <c r="AWC143" s="91"/>
      <c r="AWD143" s="91"/>
      <c r="AWE143" s="91"/>
      <c r="AWF143" s="91"/>
      <c r="AWG143" s="91"/>
      <c r="AWH143" s="91"/>
      <c r="AWI143" s="91"/>
      <c r="AWJ143" s="91"/>
      <c r="AWK143" s="91"/>
      <c r="AWL143" s="91"/>
      <c r="AWM143" s="91"/>
      <c r="AWN143" s="91"/>
      <c r="AWO143" s="91"/>
      <c r="AWP143" s="91"/>
      <c r="AWQ143" s="91"/>
      <c r="AWR143" s="91"/>
      <c r="AWS143" s="91"/>
      <c r="AWT143" s="91"/>
      <c r="AWU143" s="91"/>
      <c r="AWV143" s="91"/>
      <c r="AWW143" s="91"/>
      <c r="AWX143" s="91"/>
      <c r="AWY143" s="91"/>
      <c r="AWZ143" s="91"/>
      <c r="AXA143" s="91"/>
      <c r="AXB143" s="91"/>
      <c r="AXC143" s="91"/>
      <c r="AXD143" s="91"/>
      <c r="AXE143" s="91"/>
      <c r="AXF143" s="91"/>
      <c r="AXG143" s="91"/>
      <c r="AXH143" s="91"/>
      <c r="AXI143" s="91"/>
      <c r="AXJ143" s="91"/>
      <c r="AXK143" s="91"/>
      <c r="AXL143" s="91"/>
      <c r="AXM143" s="91"/>
      <c r="AXN143" s="91"/>
      <c r="AXO143" s="91"/>
      <c r="AXP143" s="91"/>
      <c r="AXQ143" s="91"/>
      <c r="AXR143" s="91"/>
      <c r="AXS143" s="91"/>
      <c r="AXT143" s="91"/>
      <c r="AXU143" s="91"/>
      <c r="AXV143" s="91"/>
      <c r="AXW143" s="91"/>
      <c r="AXX143" s="91"/>
      <c r="AXY143" s="91"/>
      <c r="AXZ143" s="91"/>
      <c r="AYA143" s="91"/>
      <c r="AYB143" s="91"/>
      <c r="AYC143" s="91"/>
      <c r="AYD143" s="91"/>
      <c r="AYE143" s="91"/>
      <c r="AYF143" s="91"/>
      <c r="AYG143" s="91"/>
      <c r="AYH143" s="91"/>
      <c r="AYI143" s="91"/>
      <c r="AYJ143" s="91"/>
      <c r="AYK143" s="91"/>
      <c r="AYL143" s="91"/>
      <c r="AYM143" s="91"/>
      <c r="AYN143" s="91"/>
      <c r="AYO143" s="91"/>
      <c r="AYP143" s="91"/>
      <c r="AYQ143" s="91"/>
      <c r="AYR143" s="91"/>
      <c r="AYS143" s="91"/>
      <c r="AYT143" s="91"/>
      <c r="AYU143" s="91"/>
      <c r="AYV143" s="91"/>
      <c r="AYW143" s="91"/>
      <c r="AYX143" s="91"/>
      <c r="AYY143" s="91"/>
      <c r="AYZ143" s="91"/>
      <c r="AZA143" s="91"/>
      <c r="AZB143" s="91"/>
      <c r="AZC143" s="91"/>
      <c r="AZD143" s="91"/>
      <c r="AZE143" s="91"/>
      <c r="AZF143" s="91"/>
      <c r="AZG143" s="91"/>
      <c r="AZH143" s="91"/>
      <c r="AZI143" s="91"/>
      <c r="AZJ143" s="91"/>
      <c r="AZK143" s="91"/>
      <c r="AZL143" s="91"/>
      <c r="AZM143" s="91"/>
      <c r="AZN143" s="91"/>
      <c r="AZO143" s="91"/>
      <c r="AZP143" s="91"/>
      <c r="AZQ143" s="91"/>
      <c r="AZR143" s="91"/>
      <c r="AZS143" s="91"/>
      <c r="AZT143" s="91"/>
      <c r="AZU143" s="91"/>
      <c r="AZV143" s="91"/>
      <c r="AZW143" s="91"/>
      <c r="AZX143" s="91"/>
      <c r="AZY143" s="91"/>
      <c r="AZZ143" s="91"/>
      <c r="BAA143" s="91"/>
      <c r="BAB143" s="91"/>
      <c r="BAC143" s="91"/>
      <c r="BAD143" s="91"/>
      <c r="BAE143" s="91"/>
      <c r="BAF143" s="91"/>
      <c r="BAG143" s="91"/>
      <c r="BAH143" s="91"/>
      <c r="BAI143" s="91"/>
      <c r="BAJ143" s="91"/>
      <c r="BAK143" s="91"/>
      <c r="BAL143" s="91"/>
      <c r="BAM143" s="91"/>
      <c r="BAN143" s="91"/>
      <c r="BAO143" s="91"/>
      <c r="BAP143" s="91"/>
      <c r="BAQ143" s="91"/>
      <c r="BAR143" s="91"/>
      <c r="BAS143" s="91"/>
      <c r="BAT143" s="91"/>
      <c r="BAU143" s="91"/>
      <c r="BAV143" s="91"/>
      <c r="BAW143" s="91"/>
      <c r="BAX143" s="91"/>
      <c r="BAY143" s="91"/>
      <c r="BAZ143" s="91"/>
      <c r="BBA143" s="91"/>
      <c r="BBB143" s="91"/>
      <c r="BBC143" s="91"/>
      <c r="BBD143" s="91"/>
      <c r="BBE143" s="91"/>
      <c r="BBF143" s="91"/>
      <c r="BBG143" s="91"/>
      <c r="BBH143" s="91"/>
      <c r="BBI143" s="91"/>
      <c r="BBJ143" s="91"/>
      <c r="BBK143" s="91"/>
      <c r="BBL143" s="91"/>
      <c r="BBM143" s="91"/>
      <c r="BBN143" s="91"/>
      <c r="BBO143" s="91"/>
      <c r="BBP143" s="91"/>
      <c r="BBQ143" s="91"/>
      <c r="BBR143" s="91"/>
      <c r="BBS143" s="91"/>
      <c r="BBT143" s="91"/>
      <c r="BBU143" s="91"/>
      <c r="BBV143" s="91"/>
      <c r="BBW143" s="91"/>
      <c r="BBX143" s="91"/>
      <c r="BBY143" s="91"/>
      <c r="BBZ143" s="91"/>
      <c r="BCA143" s="91"/>
      <c r="BCB143" s="91"/>
      <c r="BCC143" s="91"/>
      <c r="BCD143" s="91"/>
      <c r="BCE143" s="91"/>
      <c r="BCF143" s="91"/>
      <c r="BCG143" s="91"/>
      <c r="BCH143" s="91"/>
      <c r="BCI143" s="91"/>
      <c r="BCJ143" s="91"/>
      <c r="BCK143" s="91"/>
      <c r="BCL143" s="91"/>
      <c r="BCM143" s="91"/>
      <c r="BCN143" s="91"/>
      <c r="BCO143" s="91"/>
      <c r="BCP143" s="91"/>
      <c r="BCQ143" s="91"/>
      <c r="BCR143" s="91"/>
      <c r="BCS143" s="91"/>
      <c r="BCT143" s="91"/>
      <c r="BCU143" s="91"/>
      <c r="BCV143" s="91"/>
      <c r="BCW143" s="91"/>
      <c r="BCX143" s="91"/>
      <c r="BCY143" s="91"/>
      <c r="BCZ143" s="91"/>
      <c r="BDA143" s="91"/>
      <c r="BDB143" s="91"/>
      <c r="BDC143" s="91"/>
      <c r="BDD143" s="91"/>
      <c r="BDE143" s="91"/>
      <c r="BDF143" s="91"/>
      <c r="BDG143" s="91"/>
      <c r="BDH143" s="91"/>
      <c r="BDI143" s="91"/>
      <c r="BDJ143" s="91"/>
      <c r="BDK143" s="91"/>
      <c r="BDL143" s="91"/>
      <c r="BDM143" s="91"/>
      <c r="BDN143" s="91"/>
      <c r="BDO143" s="91"/>
      <c r="BDP143" s="91"/>
      <c r="BDQ143" s="91"/>
      <c r="BDR143" s="91"/>
      <c r="BDS143" s="91"/>
      <c r="BDT143" s="91"/>
      <c r="BDU143" s="91"/>
      <c r="BDV143" s="91"/>
      <c r="BDW143" s="91"/>
      <c r="BDX143" s="91"/>
      <c r="BDY143" s="91"/>
      <c r="BDZ143" s="91"/>
      <c r="BEA143" s="91"/>
      <c r="BEB143" s="91"/>
      <c r="BEC143" s="91"/>
      <c r="BED143" s="91"/>
      <c r="BEE143" s="91"/>
      <c r="BEF143" s="91"/>
      <c r="BEG143" s="91"/>
      <c r="BEH143" s="91"/>
      <c r="BEI143" s="91"/>
      <c r="BEJ143" s="91"/>
      <c r="BEK143" s="91"/>
      <c r="BEL143" s="91"/>
      <c r="BEM143" s="91"/>
      <c r="BEN143" s="91"/>
      <c r="BEO143" s="91"/>
      <c r="BEP143" s="91"/>
      <c r="BEQ143" s="91"/>
      <c r="BER143" s="91"/>
      <c r="BES143" s="91"/>
      <c r="BET143" s="91"/>
      <c r="BEU143" s="91"/>
      <c r="BEV143" s="91"/>
      <c r="BEW143" s="91"/>
      <c r="BEX143" s="91"/>
      <c r="BEY143" s="91"/>
      <c r="BEZ143" s="91"/>
      <c r="BFA143" s="91"/>
      <c r="BFB143" s="91"/>
      <c r="BFC143" s="91"/>
      <c r="BFD143" s="91"/>
      <c r="BFE143" s="91"/>
      <c r="BFF143" s="91"/>
      <c r="BFG143" s="91"/>
      <c r="BFH143" s="91"/>
      <c r="BFI143" s="91"/>
      <c r="BFJ143" s="91"/>
      <c r="BFK143" s="91"/>
      <c r="BFL143" s="91"/>
      <c r="BFM143" s="91"/>
      <c r="BFN143" s="91"/>
      <c r="BFO143" s="91"/>
      <c r="BFP143" s="91"/>
      <c r="BFQ143" s="91"/>
      <c r="BFR143" s="91"/>
      <c r="BFS143" s="91"/>
      <c r="BFT143" s="91"/>
      <c r="BFU143" s="91"/>
      <c r="BFV143" s="91"/>
      <c r="BFW143" s="91"/>
      <c r="BFX143" s="91"/>
      <c r="BFY143" s="91"/>
      <c r="BFZ143" s="91"/>
      <c r="BGA143" s="91"/>
      <c r="BGB143" s="91"/>
      <c r="BGC143" s="91"/>
      <c r="BGD143" s="91"/>
      <c r="BGE143" s="91"/>
      <c r="BGF143" s="91"/>
      <c r="BGG143" s="91"/>
      <c r="BGH143" s="91"/>
      <c r="BGI143" s="91"/>
      <c r="BGJ143" s="91"/>
      <c r="BGK143" s="91"/>
      <c r="BGL143" s="91"/>
      <c r="BGM143" s="91"/>
      <c r="BGN143" s="91"/>
      <c r="BGO143" s="91"/>
      <c r="BGP143" s="91"/>
      <c r="BGQ143" s="91"/>
      <c r="BGR143" s="91"/>
      <c r="BGS143" s="91"/>
      <c r="BGT143" s="91"/>
      <c r="BGU143" s="91"/>
      <c r="BGV143" s="91"/>
      <c r="BGW143" s="91"/>
      <c r="BGX143" s="91"/>
      <c r="BGY143" s="91"/>
      <c r="BGZ143" s="91"/>
      <c r="BHA143" s="91"/>
      <c r="BHB143" s="91"/>
      <c r="BHC143" s="91"/>
      <c r="BHD143" s="91"/>
      <c r="BHE143" s="91"/>
      <c r="BHF143" s="91"/>
      <c r="BHG143" s="91"/>
      <c r="BHH143" s="91"/>
      <c r="BHI143" s="91"/>
      <c r="BHJ143" s="91"/>
      <c r="BHK143" s="91"/>
      <c r="BHL143" s="91"/>
      <c r="BHM143" s="91"/>
      <c r="BHN143" s="91"/>
      <c r="BHO143" s="91"/>
      <c r="BHP143" s="91"/>
      <c r="BHQ143" s="91"/>
      <c r="BHR143" s="91"/>
      <c r="BHS143" s="91"/>
      <c r="BHT143" s="91"/>
      <c r="BHU143" s="91"/>
      <c r="BHV143" s="91"/>
      <c r="BHW143" s="91"/>
      <c r="BHX143" s="91"/>
      <c r="BHY143" s="91"/>
      <c r="BHZ143" s="91"/>
      <c r="BIA143" s="91"/>
      <c r="BIB143" s="91"/>
      <c r="BIC143" s="91"/>
      <c r="BID143" s="91"/>
      <c r="BIE143" s="91"/>
      <c r="BIF143" s="91"/>
      <c r="BIG143" s="91"/>
      <c r="BIH143" s="91"/>
      <c r="BII143" s="91"/>
      <c r="BIJ143" s="91"/>
      <c r="BIK143" s="91"/>
      <c r="BIL143" s="91"/>
      <c r="BIM143" s="91"/>
      <c r="BIN143" s="91"/>
      <c r="BIO143" s="91"/>
      <c r="BIP143" s="91"/>
      <c r="BIQ143" s="91"/>
      <c r="BIR143" s="91"/>
      <c r="BIS143" s="91"/>
      <c r="BIT143" s="91"/>
      <c r="BIU143" s="91"/>
      <c r="BIV143" s="91"/>
      <c r="BIW143" s="91"/>
      <c r="BIX143" s="91"/>
      <c r="BIY143" s="91"/>
      <c r="BIZ143" s="91"/>
      <c r="BJA143" s="91"/>
      <c r="BJB143" s="91"/>
      <c r="BJC143" s="91"/>
      <c r="BJD143" s="91"/>
      <c r="BJE143" s="91"/>
      <c r="BJF143" s="91"/>
      <c r="BJG143" s="91"/>
      <c r="BJH143" s="91"/>
      <c r="BJI143" s="91"/>
      <c r="BJJ143" s="91"/>
      <c r="BJK143" s="91"/>
      <c r="BJL143" s="91"/>
      <c r="BJM143" s="91"/>
      <c r="BJN143" s="91"/>
      <c r="BJO143" s="91"/>
      <c r="BJP143" s="91"/>
      <c r="BJQ143" s="91"/>
      <c r="BJR143" s="91"/>
      <c r="BJS143" s="91"/>
      <c r="BJT143" s="91"/>
      <c r="BJU143" s="91"/>
      <c r="BJV143" s="91"/>
      <c r="BJW143" s="91"/>
      <c r="BJX143" s="91"/>
      <c r="BJY143" s="91"/>
      <c r="BJZ143" s="91"/>
      <c r="BKA143" s="91"/>
      <c r="BKB143" s="91"/>
      <c r="BKC143" s="91"/>
      <c r="BKD143" s="91"/>
      <c r="BKE143" s="91"/>
      <c r="BKF143" s="91"/>
      <c r="BKG143" s="91"/>
      <c r="BKH143" s="91"/>
      <c r="BKI143" s="91"/>
      <c r="BKJ143" s="91"/>
      <c r="BKK143" s="91"/>
      <c r="BKL143" s="91"/>
      <c r="BKM143" s="91"/>
      <c r="BKN143" s="91"/>
      <c r="BKO143" s="91"/>
      <c r="BKP143" s="91"/>
      <c r="BKQ143" s="91"/>
      <c r="BKR143" s="91"/>
      <c r="BKS143" s="91"/>
      <c r="BKT143" s="91"/>
      <c r="BKU143" s="91"/>
      <c r="BKV143" s="91"/>
      <c r="BKW143" s="91"/>
      <c r="BKX143" s="91"/>
      <c r="BKY143" s="91"/>
      <c r="BKZ143" s="91"/>
      <c r="BLA143" s="91"/>
      <c r="BLB143" s="91"/>
      <c r="BLC143" s="91"/>
      <c r="BLD143" s="91"/>
      <c r="BLE143" s="91"/>
      <c r="BLF143" s="91"/>
      <c r="BLG143" s="91"/>
      <c r="BLH143" s="91"/>
      <c r="BLI143" s="91"/>
      <c r="BLJ143" s="91"/>
      <c r="BLK143" s="91"/>
      <c r="BLL143" s="91"/>
      <c r="BLM143" s="91"/>
      <c r="BLN143" s="91"/>
      <c r="BLO143" s="91"/>
      <c r="BLP143" s="91"/>
      <c r="BLQ143" s="91"/>
      <c r="BLR143" s="91"/>
      <c r="BLS143" s="91"/>
      <c r="BLT143" s="91"/>
      <c r="BLU143" s="91"/>
      <c r="BLV143" s="91"/>
      <c r="BLW143" s="91"/>
      <c r="BLX143" s="91"/>
      <c r="BLY143" s="91"/>
      <c r="BLZ143" s="91"/>
      <c r="BMA143" s="91"/>
      <c r="BMB143" s="91"/>
      <c r="BMC143" s="91"/>
      <c r="BMD143" s="91"/>
      <c r="BME143" s="91"/>
      <c r="BMF143" s="91"/>
      <c r="BMG143" s="91"/>
      <c r="BMH143" s="91"/>
      <c r="BMI143" s="91"/>
      <c r="BMJ143" s="91"/>
      <c r="BMK143" s="91"/>
      <c r="BML143" s="91"/>
      <c r="BMM143" s="91"/>
      <c r="BMN143" s="91"/>
      <c r="BMO143" s="91"/>
      <c r="BMP143" s="91"/>
      <c r="BMQ143" s="91"/>
      <c r="BMR143" s="91"/>
      <c r="BMS143" s="91"/>
      <c r="BMT143" s="91"/>
      <c r="BMU143" s="91"/>
      <c r="BMV143" s="91"/>
      <c r="BMW143" s="91"/>
      <c r="BMX143" s="91"/>
      <c r="BMY143" s="91"/>
      <c r="BMZ143" s="91"/>
      <c r="BNA143" s="91"/>
      <c r="BNB143" s="91"/>
      <c r="BNC143" s="91"/>
      <c r="BND143" s="91"/>
      <c r="BNE143" s="91"/>
      <c r="BNF143" s="91"/>
      <c r="BNG143" s="91"/>
      <c r="BNH143" s="91"/>
      <c r="BNI143" s="91"/>
      <c r="BNJ143" s="91"/>
      <c r="BNK143" s="91"/>
      <c r="BNL143" s="91"/>
      <c r="BNM143" s="91"/>
      <c r="BNN143" s="91"/>
      <c r="BNO143" s="91"/>
      <c r="BNP143" s="91"/>
      <c r="BNQ143" s="91"/>
      <c r="BNR143" s="91"/>
      <c r="BNS143" s="91"/>
      <c r="BNT143" s="91"/>
      <c r="BNU143" s="91"/>
      <c r="BNV143" s="91"/>
      <c r="BNW143" s="91"/>
      <c r="BNX143" s="91"/>
      <c r="BNY143" s="91"/>
      <c r="BNZ143" s="91"/>
      <c r="BOA143" s="91"/>
      <c r="BOB143" s="91"/>
      <c r="BOC143" s="91"/>
      <c r="BOD143" s="91"/>
      <c r="BOE143" s="91"/>
      <c r="BOF143" s="91"/>
      <c r="BOG143" s="91"/>
      <c r="BOH143" s="91"/>
      <c r="BOI143" s="91"/>
      <c r="BOJ143" s="91"/>
      <c r="BOK143" s="91"/>
      <c r="BOL143" s="91"/>
      <c r="BOM143" s="91"/>
      <c r="BON143" s="91"/>
      <c r="BOO143" s="91"/>
      <c r="BOP143" s="91"/>
      <c r="BOQ143" s="91"/>
      <c r="BOR143" s="91"/>
      <c r="BOS143" s="91"/>
      <c r="BOT143" s="91"/>
      <c r="BOU143" s="91"/>
      <c r="BOV143" s="91"/>
      <c r="BOW143" s="91"/>
      <c r="BOX143" s="91"/>
      <c r="BOY143" s="91"/>
      <c r="BOZ143" s="91"/>
      <c r="BPA143" s="91"/>
      <c r="BPB143" s="91"/>
      <c r="BPC143" s="91"/>
      <c r="BPD143" s="91"/>
      <c r="BPE143" s="91"/>
      <c r="BPF143" s="91"/>
      <c r="BPG143" s="91"/>
      <c r="BPH143" s="91"/>
      <c r="BPI143" s="91"/>
      <c r="BPJ143" s="91"/>
      <c r="BPK143" s="91"/>
      <c r="BPL143" s="91"/>
      <c r="BPM143" s="91"/>
      <c r="BPN143" s="91"/>
      <c r="BPO143" s="91"/>
      <c r="BPP143" s="91"/>
      <c r="BPQ143" s="91"/>
      <c r="BPR143" s="91"/>
      <c r="BPS143" s="91"/>
      <c r="BPT143" s="91"/>
      <c r="BPU143" s="91"/>
      <c r="BPV143" s="91"/>
      <c r="BPW143" s="91"/>
      <c r="BPX143" s="91"/>
      <c r="BPY143" s="91"/>
      <c r="BPZ143" s="91"/>
      <c r="BQA143" s="91"/>
      <c r="BQB143" s="91"/>
      <c r="BQC143" s="91"/>
      <c r="BQD143" s="91"/>
      <c r="BQE143" s="91"/>
      <c r="BQF143" s="91"/>
      <c r="BQG143" s="91"/>
      <c r="BQH143" s="91"/>
      <c r="BQI143" s="91"/>
      <c r="BQJ143" s="91"/>
      <c r="BQK143" s="91"/>
      <c r="BQL143" s="91"/>
      <c r="BQM143" s="91"/>
      <c r="BQN143" s="91"/>
      <c r="BQO143" s="91"/>
      <c r="BQP143" s="91"/>
      <c r="BQQ143" s="91"/>
      <c r="BQR143" s="91"/>
      <c r="BQS143" s="91"/>
      <c r="BQT143" s="91"/>
      <c r="BQU143" s="91"/>
      <c r="BQV143" s="91"/>
      <c r="BQW143" s="91"/>
      <c r="BQX143" s="91"/>
      <c r="BQY143" s="91"/>
      <c r="BQZ143" s="91"/>
      <c r="BRA143" s="91"/>
      <c r="BRB143" s="91"/>
      <c r="BRC143" s="91"/>
      <c r="BRD143" s="91"/>
      <c r="BRE143" s="91"/>
      <c r="BRF143" s="91"/>
      <c r="BRG143" s="91"/>
      <c r="BRH143" s="91"/>
      <c r="BRI143" s="91"/>
      <c r="BRJ143" s="91"/>
      <c r="BRK143" s="91"/>
      <c r="BRL143" s="91"/>
      <c r="BRM143" s="91"/>
      <c r="BRN143" s="91"/>
      <c r="BRO143" s="91"/>
      <c r="BRP143" s="91"/>
      <c r="BRQ143" s="91"/>
      <c r="BRR143" s="91"/>
      <c r="BRS143" s="91"/>
      <c r="BRT143" s="91"/>
      <c r="BRU143" s="91"/>
      <c r="BRV143" s="91"/>
      <c r="BRW143" s="91"/>
      <c r="BRX143" s="91"/>
      <c r="BRY143" s="91"/>
      <c r="BRZ143" s="91"/>
      <c r="BSA143" s="91"/>
      <c r="BSB143" s="91"/>
      <c r="BSC143" s="91"/>
      <c r="BSD143" s="91"/>
      <c r="BSE143" s="91"/>
      <c r="BSF143" s="91"/>
      <c r="BSG143" s="91"/>
      <c r="BSH143" s="91"/>
      <c r="BSI143" s="91"/>
      <c r="BSJ143" s="91"/>
      <c r="BSK143" s="91"/>
      <c r="BSL143" s="91"/>
      <c r="BSM143" s="91"/>
      <c r="BSN143" s="91"/>
      <c r="BSO143" s="91"/>
      <c r="BSP143" s="91"/>
      <c r="BSQ143" s="91"/>
      <c r="BSR143" s="91"/>
      <c r="BSS143" s="91"/>
      <c r="BST143" s="91"/>
      <c r="BSU143" s="91"/>
      <c r="BSV143" s="91"/>
      <c r="BSW143" s="91"/>
      <c r="BSX143" s="91"/>
      <c r="BSY143" s="91"/>
      <c r="BSZ143" s="91"/>
      <c r="BTA143" s="91"/>
      <c r="BTB143" s="91"/>
      <c r="BTC143" s="91"/>
      <c r="BTD143" s="91"/>
      <c r="BTE143" s="91"/>
      <c r="BTF143" s="91"/>
      <c r="BTG143" s="91"/>
      <c r="BTH143" s="91"/>
      <c r="BTI143" s="91"/>
      <c r="BTJ143" s="91"/>
      <c r="BTK143" s="91"/>
      <c r="BTL143" s="91"/>
      <c r="BTM143" s="91"/>
      <c r="BTN143" s="91"/>
      <c r="BTO143" s="91"/>
      <c r="BTP143" s="91"/>
      <c r="BTQ143" s="91"/>
      <c r="BTR143" s="91"/>
      <c r="BTS143" s="91"/>
      <c r="BTT143" s="91"/>
      <c r="BTU143" s="91"/>
      <c r="BTV143" s="91"/>
      <c r="BTW143" s="91"/>
      <c r="BTX143" s="91"/>
      <c r="BTY143" s="91"/>
      <c r="BTZ143" s="91"/>
      <c r="BUA143" s="91"/>
      <c r="BUB143" s="91"/>
      <c r="BUC143" s="91"/>
      <c r="BUD143" s="91"/>
      <c r="BUE143" s="91"/>
      <c r="BUF143" s="91"/>
      <c r="BUG143" s="91"/>
      <c r="BUH143" s="91"/>
      <c r="BUI143" s="91"/>
      <c r="BUJ143" s="91"/>
      <c r="BUK143" s="91"/>
      <c r="BUL143" s="91"/>
      <c r="BUM143" s="91"/>
      <c r="BUN143" s="91"/>
      <c r="BUO143" s="91"/>
      <c r="BUP143" s="91"/>
      <c r="BUQ143" s="91"/>
      <c r="BUR143" s="91"/>
      <c r="BUS143" s="91"/>
      <c r="BUT143" s="91"/>
      <c r="BUU143" s="91"/>
      <c r="BUV143" s="91"/>
      <c r="BUW143" s="91"/>
      <c r="BUX143" s="91"/>
      <c r="BUY143" s="91"/>
      <c r="BUZ143" s="91"/>
      <c r="BVA143" s="91"/>
      <c r="BVB143" s="91"/>
      <c r="BVC143" s="91"/>
      <c r="BVD143" s="91"/>
      <c r="BVE143" s="91"/>
      <c r="BVF143" s="91"/>
      <c r="BVG143" s="91"/>
      <c r="BVH143" s="91"/>
      <c r="BVI143" s="91"/>
      <c r="BVJ143" s="91"/>
      <c r="BVK143" s="91"/>
      <c r="BVL143" s="91"/>
      <c r="BVM143" s="91"/>
      <c r="BVN143" s="91"/>
      <c r="BVO143" s="91"/>
      <c r="BVP143" s="91"/>
      <c r="BVQ143" s="91"/>
      <c r="BVR143" s="91"/>
      <c r="BVS143" s="91"/>
      <c r="BVT143" s="91"/>
      <c r="BVU143" s="91"/>
      <c r="BVV143" s="91"/>
      <c r="BVW143" s="91"/>
      <c r="BVX143" s="91"/>
      <c r="BVY143" s="91"/>
      <c r="BVZ143" s="91"/>
      <c r="BWA143" s="91"/>
      <c r="BWB143" s="91"/>
      <c r="BWC143" s="91"/>
      <c r="BWD143" s="91"/>
      <c r="BWE143" s="91"/>
      <c r="BWF143" s="91"/>
      <c r="BWG143" s="91"/>
      <c r="BWH143" s="91"/>
      <c r="BWI143" s="91"/>
      <c r="BWJ143" s="91"/>
      <c r="BWK143" s="91"/>
      <c r="BWL143" s="91"/>
      <c r="BWM143" s="91"/>
      <c r="BWN143" s="91"/>
      <c r="BWO143" s="91"/>
      <c r="BWP143" s="91"/>
      <c r="BWQ143" s="91"/>
      <c r="BWR143" s="91"/>
      <c r="BWS143" s="91"/>
      <c r="BWT143" s="91"/>
      <c r="BWU143" s="91"/>
      <c r="BWV143" s="91"/>
      <c r="BWW143" s="91"/>
      <c r="BWX143" s="91"/>
      <c r="BWY143" s="91"/>
      <c r="BWZ143" s="91"/>
      <c r="BXA143" s="91"/>
      <c r="BXB143" s="91"/>
      <c r="BXC143" s="91"/>
      <c r="BXD143" s="91"/>
      <c r="BXE143" s="91"/>
      <c r="BXF143" s="91"/>
      <c r="BXG143" s="91"/>
      <c r="BXH143" s="91"/>
      <c r="BXI143" s="91"/>
      <c r="BXJ143" s="91"/>
      <c r="BXK143" s="91"/>
      <c r="BXL143" s="91"/>
      <c r="BXM143" s="91"/>
      <c r="BXN143" s="91"/>
      <c r="BXO143" s="91"/>
      <c r="BXP143" s="91"/>
      <c r="BXQ143" s="91"/>
      <c r="BXR143" s="91"/>
      <c r="BXS143" s="91"/>
      <c r="BXT143" s="91"/>
      <c r="BXU143" s="91"/>
      <c r="BXV143" s="91"/>
      <c r="BXW143" s="91"/>
      <c r="BXX143" s="91"/>
      <c r="BXY143" s="91"/>
      <c r="BXZ143" s="91"/>
      <c r="BYA143" s="91"/>
      <c r="BYB143" s="91"/>
      <c r="BYC143" s="91"/>
      <c r="BYD143" s="91"/>
      <c r="BYE143" s="91"/>
      <c r="BYF143" s="91"/>
      <c r="BYG143" s="91"/>
      <c r="BYH143" s="91"/>
      <c r="BYI143" s="91"/>
      <c r="BYJ143" s="91"/>
      <c r="BYK143" s="91"/>
      <c r="BYL143" s="91"/>
      <c r="BYM143" s="91"/>
      <c r="BYN143" s="91"/>
      <c r="BYO143" s="91"/>
      <c r="BYP143" s="91"/>
      <c r="BYQ143" s="91"/>
      <c r="BYR143" s="91"/>
      <c r="BYS143" s="91"/>
      <c r="BYT143" s="91"/>
      <c r="BYU143" s="91"/>
      <c r="BYV143" s="91"/>
      <c r="BYW143" s="91"/>
      <c r="BYX143" s="91"/>
      <c r="BYY143" s="91"/>
      <c r="BYZ143" s="91"/>
      <c r="BZA143" s="91"/>
      <c r="BZB143" s="91"/>
      <c r="BZC143" s="91"/>
      <c r="BZD143" s="91"/>
      <c r="BZE143" s="91"/>
      <c r="BZF143" s="91"/>
      <c r="BZG143" s="91"/>
      <c r="BZH143" s="91"/>
      <c r="BZI143" s="91"/>
      <c r="BZJ143" s="91"/>
      <c r="BZK143" s="91"/>
      <c r="BZL143" s="91"/>
      <c r="BZM143" s="91"/>
      <c r="BZN143" s="91"/>
      <c r="BZO143" s="91"/>
      <c r="BZP143" s="91"/>
      <c r="BZQ143" s="91"/>
      <c r="BZR143" s="91"/>
      <c r="BZS143" s="91"/>
      <c r="BZT143" s="91"/>
      <c r="BZU143" s="91"/>
      <c r="BZV143" s="91"/>
      <c r="BZW143" s="91"/>
      <c r="BZX143" s="91"/>
      <c r="BZY143" s="91"/>
      <c r="BZZ143" s="91"/>
      <c r="CAA143" s="91"/>
      <c r="CAB143" s="91"/>
      <c r="CAC143" s="91"/>
      <c r="CAD143" s="91"/>
      <c r="CAE143" s="91"/>
      <c r="CAF143" s="91"/>
      <c r="CAG143" s="91"/>
      <c r="CAH143" s="91"/>
      <c r="CAI143" s="91"/>
      <c r="CAJ143" s="91"/>
      <c r="CAK143" s="91"/>
      <c r="CAL143" s="91"/>
      <c r="CAM143" s="91"/>
      <c r="CAN143" s="91"/>
      <c r="CAO143" s="91"/>
      <c r="CAP143" s="91"/>
      <c r="CAQ143" s="91"/>
      <c r="CAR143" s="91"/>
      <c r="CAS143" s="91"/>
      <c r="CAT143" s="91"/>
      <c r="CAU143" s="91"/>
      <c r="CAV143" s="91"/>
      <c r="CAW143" s="91"/>
      <c r="CAX143" s="91"/>
      <c r="CAY143" s="91"/>
    </row>
    <row r="144" spans="2:2079" s="77" customFormat="1" x14ac:dyDescent="0.25">
      <c r="B144" s="6" t="s">
        <v>107</v>
      </c>
      <c r="C144" s="6"/>
      <c r="D144" s="10">
        <v>56650556.649999999</v>
      </c>
      <c r="E144" s="10">
        <v>53063805.450000003</v>
      </c>
      <c r="F144" s="10">
        <v>30807242.34</v>
      </c>
      <c r="G144" s="10">
        <v>379124401.37</v>
      </c>
      <c r="H144" s="10">
        <v>87770703.469999999</v>
      </c>
      <c r="I144" s="10">
        <v>44520169.280000001</v>
      </c>
      <c r="J144" s="10">
        <v>65798099.170000002</v>
      </c>
      <c r="K144" s="10">
        <v>53066720.990000002</v>
      </c>
      <c r="L144" s="10">
        <v>23053412.129999999</v>
      </c>
      <c r="M144" s="10">
        <v>58748121.869999997</v>
      </c>
      <c r="N144" s="10">
        <f>SUM(D144:M144)</f>
        <v>852603232.71999991</v>
      </c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  <c r="BA144" s="91"/>
      <c r="BB144" s="91"/>
      <c r="BC144" s="91"/>
      <c r="BD144" s="91"/>
      <c r="BE144" s="91"/>
      <c r="BF144" s="91"/>
      <c r="BG144" s="91"/>
      <c r="BH144" s="91"/>
      <c r="BI144" s="91"/>
      <c r="BJ144" s="91"/>
      <c r="BK144" s="91"/>
      <c r="BL144" s="91"/>
      <c r="BM144" s="91"/>
      <c r="BN144" s="91"/>
      <c r="BO144" s="91"/>
      <c r="BP144" s="91"/>
      <c r="BQ144" s="91"/>
      <c r="BR144" s="91"/>
      <c r="BS144" s="91"/>
      <c r="BT144" s="91"/>
      <c r="BU144" s="91"/>
      <c r="BV144" s="91"/>
      <c r="BW144" s="91"/>
      <c r="BX144" s="91"/>
      <c r="BY144" s="91"/>
      <c r="BZ144" s="91"/>
      <c r="CA144" s="91"/>
      <c r="CB144" s="91"/>
      <c r="CC144" s="91"/>
      <c r="CD144" s="91"/>
      <c r="CE144" s="91"/>
      <c r="CF144" s="91"/>
      <c r="CG144" s="91"/>
      <c r="CH144" s="91"/>
      <c r="CI144" s="91"/>
      <c r="CJ144" s="91"/>
      <c r="CK144" s="91"/>
      <c r="CL144" s="91"/>
      <c r="CM144" s="91"/>
      <c r="CN144" s="91"/>
      <c r="CO144" s="91"/>
      <c r="CP144" s="91"/>
      <c r="CQ144" s="91"/>
      <c r="CR144" s="91"/>
      <c r="CS144" s="91"/>
      <c r="CT144" s="91"/>
      <c r="CU144" s="91"/>
      <c r="CV144" s="91"/>
      <c r="CW144" s="91"/>
      <c r="CX144" s="91"/>
      <c r="CY144" s="91"/>
      <c r="CZ144" s="91"/>
      <c r="DA144" s="91"/>
      <c r="DB144" s="91"/>
      <c r="DC144" s="91"/>
      <c r="DD144" s="91"/>
      <c r="DE144" s="91"/>
      <c r="DF144" s="91"/>
      <c r="DG144" s="91"/>
      <c r="DH144" s="91"/>
      <c r="DI144" s="91"/>
      <c r="DJ144" s="91"/>
      <c r="DK144" s="91"/>
      <c r="DL144" s="91"/>
      <c r="DM144" s="91"/>
      <c r="DN144" s="91"/>
      <c r="DO144" s="91"/>
      <c r="DP144" s="91"/>
      <c r="DQ144" s="91"/>
      <c r="DR144" s="91"/>
      <c r="DS144" s="91"/>
      <c r="DT144" s="91"/>
      <c r="DU144" s="91"/>
      <c r="DV144" s="91"/>
      <c r="DW144" s="91"/>
      <c r="DX144" s="91"/>
      <c r="DY144" s="91"/>
      <c r="DZ144" s="91"/>
      <c r="EA144" s="91"/>
      <c r="EB144" s="91"/>
      <c r="EC144" s="91"/>
      <c r="ED144" s="91"/>
      <c r="EE144" s="91"/>
      <c r="EF144" s="91"/>
      <c r="EG144" s="91"/>
      <c r="EH144" s="91"/>
      <c r="EI144" s="91"/>
      <c r="EJ144" s="91"/>
      <c r="EK144" s="91"/>
      <c r="EL144" s="91"/>
      <c r="EM144" s="91"/>
      <c r="EN144" s="91"/>
      <c r="EO144" s="91"/>
      <c r="EP144" s="91"/>
      <c r="EQ144" s="91"/>
      <c r="ER144" s="91"/>
      <c r="ES144" s="91"/>
      <c r="ET144" s="91"/>
      <c r="EU144" s="91"/>
      <c r="EV144" s="91"/>
      <c r="EW144" s="91"/>
      <c r="EX144" s="91"/>
      <c r="EY144" s="91"/>
      <c r="EZ144" s="91"/>
      <c r="FA144" s="91"/>
      <c r="FB144" s="91"/>
      <c r="FC144" s="91"/>
      <c r="FD144" s="91"/>
      <c r="FE144" s="91"/>
      <c r="FF144" s="91"/>
      <c r="FG144" s="91"/>
      <c r="FH144" s="91"/>
      <c r="FI144" s="91"/>
      <c r="FJ144" s="91"/>
      <c r="FK144" s="91"/>
      <c r="FL144" s="91"/>
      <c r="FM144" s="91"/>
      <c r="FN144" s="91"/>
      <c r="FO144" s="91"/>
      <c r="FP144" s="91"/>
      <c r="FQ144" s="91"/>
      <c r="FR144" s="91"/>
      <c r="FS144" s="91"/>
      <c r="FT144" s="91"/>
      <c r="FU144" s="91"/>
      <c r="FV144" s="91"/>
      <c r="FW144" s="91"/>
      <c r="FX144" s="91"/>
      <c r="FY144" s="91"/>
      <c r="FZ144" s="91"/>
      <c r="GA144" s="91"/>
      <c r="GB144" s="91"/>
      <c r="GC144" s="91"/>
      <c r="GD144" s="91"/>
      <c r="GE144" s="91"/>
      <c r="GF144" s="91"/>
      <c r="GG144" s="91"/>
      <c r="GH144" s="91"/>
      <c r="GI144" s="91"/>
      <c r="GJ144" s="91"/>
      <c r="GK144" s="91"/>
      <c r="GL144" s="91"/>
      <c r="GM144" s="91"/>
      <c r="GN144" s="91"/>
      <c r="GO144" s="91"/>
      <c r="GP144" s="91"/>
      <c r="GQ144" s="91"/>
      <c r="GR144" s="91"/>
      <c r="GS144" s="91"/>
      <c r="GT144" s="91"/>
      <c r="GU144" s="91"/>
      <c r="GV144" s="91"/>
      <c r="GW144" s="91"/>
      <c r="GX144" s="91"/>
      <c r="GY144" s="91"/>
      <c r="GZ144" s="91"/>
      <c r="HA144" s="91"/>
      <c r="HB144" s="91"/>
      <c r="HC144" s="91"/>
      <c r="HD144" s="91"/>
      <c r="HE144" s="91"/>
      <c r="HF144" s="91"/>
      <c r="HG144" s="91"/>
      <c r="HH144" s="91"/>
      <c r="HI144" s="91"/>
      <c r="HJ144" s="91"/>
      <c r="HK144" s="91"/>
      <c r="HL144" s="91"/>
      <c r="HM144" s="91"/>
      <c r="HN144" s="91"/>
      <c r="HO144" s="91"/>
      <c r="HP144" s="91"/>
      <c r="HQ144" s="91"/>
      <c r="HR144" s="91"/>
      <c r="HS144" s="91"/>
      <c r="HT144" s="91"/>
      <c r="HU144" s="91"/>
      <c r="HV144" s="91"/>
      <c r="HW144" s="91"/>
      <c r="HX144" s="91"/>
      <c r="HY144" s="91"/>
      <c r="HZ144" s="91"/>
      <c r="IA144" s="91"/>
      <c r="IB144" s="91"/>
      <c r="IC144" s="91"/>
      <c r="ID144" s="91"/>
      <c r="IE144" s="91"/>
      <c r="IF144" s="91"/>
      <c r="IG144" s="91"/>
      <c r="IH144" s="91"/>
      <c r="II144" s="91"/>
      <c r="IJ144" s="91"/>
      <c r="IK144" s="91"/>
      <c r="IL144" s="91"/>
      <c r="IM144" s="91"/>
      <c r="IN144" s="91"/>
      <c r="IO144" s="91"/>
      <c r="IP144" s="91"/>
      <c r="IQ144" s="91"/>
      <c r="IR144" s="91"/>
      <c r="IS144" s="91"/>
      <c r="IT144" s="91"/>
      <c r="IU144" s="91"/>
      <c r="IV144" s="91"/>
      <c r="IW144" s="91"/>
      <c r="IX144" s="91"/>
      <c r="IY144" s="91"/>
      <c r="IZ144" s="91"/>
      <c r="JA144" s="91"/>
      <c r="JB144" s="91"/>
      <c r="JC144" s="91"/>
      <c r="JD144" s="91"/>
      <c r="JE144" s="91"/>
      <c r="JF144" s="91"/>
      <c r="JG144" s="91"/>
      <c r="JH144" s="91"/>
      <c r="JI144" s="91"/>
      <c r="JJ144" s="91"/>
      <c r="JK144" s="91"/>
      <c r="JL144" s="91"/>
      <c r="JM144" s="91"/>
      <c r="JN144" s="91"/>
      <c r="JO144" s="91"/>
      <c r="JP144" s="91"/>
      <c r="JQ144" s="91"/>
      <c r="JR144" s="91"/>
      <c r="JS144" s="91"/>
      <c r="JT144" s="91"/>
      <c r="JU144" s="91"/>
      <c r="JV144" s="91"/>
      <c r="JW144" s="91"/>
      <c r="JX144" s="91"/>
      <c r="JY144" s="91"/>
      <c r="JZ144" s="91"/>
      <c r="KA144" s="91"/>
      <c r="KB144" s="91"/>
      <c r="KC144" s="91"/>
      <c r="KD144" s="91"/>
      <c r="KE144" s="91"/>
      <c r="KF144" s="91"/>
      <c r="KG144" s="91"/>
      <c r="KH144" s="91"/>
      <c r="KI144" s="91"/>
      <c r="KJ144" s="91"/>
      <c r="KK144" s="91"/>
      <c r="KL144" s="91"/>
      <c r="KM144" s="91"/>
      <c r="KN144" s="91"/>
      <c r="KO144" s="91"/>
      <c r="KP144" s="91"/>
      <c r="KQ144" s="91"/>
      <c r="KR144" s="91"/>
      <c r="KS144" s="91"/>
      <c r="KT144" s="91"/>
      <c r="KU144" s="91"/>
      <c r="KV144" s="91"/>
      <c r="KW144" s="91"/>
      <c r="KX144" s="91"/>
      <c r="KY144" s="91"/>
      <c r="KZ144" s="91"/>
      <c r="LA144" s="91"/>
      <c r="LB144" s="91"/>
      <c r="LC144" s="91"/>
      <c r="LD144" s="91"/>
      <c r="LE144" s="91"/>
      <c r="LF144" s="91"/>
      <c r="LG144" s="91"/>
      <c r="LH144" s="91"/>
      <c r="LI144" s="91"/>
      <c r="LJ144" s="91"/>
      <c r="LK144" s="91"/>
      <c r="LL144" s="91"/>
      <c r="LM144" s="91"/>
      <c r="LN144" s="91"/>
      <c r="LO144" s="91"/>
      <c r="LP144" s="91"/>
      <c r="LQ144" s="91"/>
      <c r="LR144" s="91"/>
      <c r="LS144" s="91"/>
      <c r="LT144" s="91"/>
      <c r="LU144" s="91"/>
      <c r="LV144" s="91"/>
      <c r="LW144" s="91"/>
      <c r="LX144" s="91"/>
      <c r="LY144" s="91"/>
      <c r="LZ144" s="91"/>
      <c r="MA144" s="91"/>
      <c r="MB144" s="91"/>
      <c r="MC144" s="91"/>
      <c r="MD144" s="91"/>
      <c r="ME144" s="91"/>
      <c r="MF144" s="91"/>
      <c r="MG144" s="91"/>
      <c r="MH144" s="91"/>
      <c r="MI144" s="91"/>
      <c r="MJ144" s="91"/>
      <c r="MK144" s="91"/>
      <c r="ML144" s="91"/>
      <c r="MM144" s="91"/>
      <c r="MN144" s="91"/>
      <c r="MO144" s="91"/>
      <c r="MP144" s="91"/>
      <c r="MQ144" s="91"/>
      <c r="MR144" s="91"/>
      <c r="MS144" s="91"/>
      <c r="MT144" s="91"/>
      <c r="MU144" s="91"/>
      <c r="MV144" s="91"/>
      <c r="MW144" s="91"/>
      <c r="MX144" s="91"/>
      <c r="MY144" s="91"/>
      <c r="MZ144" s="91"/>
      <c r="NA144" s="91"/>
      <c r="NB144" s="91"/>
      <c r="NC144" s="91"/>
      <c r="ND144" s="91"/>
      <c r="NE144" s="91"/>
      <c r="NF144" s="91"/>
      <c r="NG144" s="91"/>
      <c r="NH144" s="91"/>
      <c r="NI144" s="91"/>
      <c r="NJ144" s="91"/>
      <c r="NK144" s="91"/>
      <c r="NL144" s="91"/>
      <c r="NM144" s="91"/>
      <c r="NN144" s="91"/>
      <c r="NO144" s="91"/>
      <c r="NP144" s="91"/>
      <c r="NQ144" s="91"/>
      <c r="NR144" s="91"/>
      <c r="NS144" s="91"/>
      <c r="NT144" s="91"/>
      <c r="NU144" s="91"/>
      <c r="NV144" s="91"/>
      <c r="NW144" s="91"/>
      <c r="NX144" s="91"/>
      <c r="NY144" s="91"/>
      <c r="NZ144" s="91"/>
      <c r="OA144" s="91"/>
      <c r="OB144" s="91"/>
      <c r="OC144" s="91"/>
      <c r="OD144" s="91"/>
      <c r="OE144" s="91"/>
      <c r="OF144" s="91"/>
      <c r="OG144" s="91"/>
      <c r="OH144" s="91"/>
      <c r="OI144" s="91"/>
      <c r="OJ144" s="91"/>
      <c r="OK144" s="91"/>
      <c r="OL144" s="91"/>
      <c r="OM144" s="91"/>
      <c r="ON144" s="91"/>
      <c r="OO144" s="91"/>
      <c r="OP144" s="91"/>
      <c r="OQ144" s="91"/>
      <c r="OR144" s="91"/>
      <c r="OS144" s="91"/>
      <c r="OT144" s="91"/>
      <c r="OU144" s="91"/>
      <c r="OV144" s="91"/>
      <c r="OW144" s="91"/>
      <c r="OX144" s="91"/>
      <c r="OY144" s="91"/>
      <c r="OZ144" s="91"/>
      <c r="PA144" s="91"/>
      <c r="PB144" s="91"/>
      <c r="PC144" s="91"/>
      <c r="PD144" s="91"/>
      <c r="PE144" s="91"/>
      <c r="PF144" s="91"/>
      <c r="PG144" s="91"/>
      <c r="PH144" s="91"/>
      <c r="PI144" s="91"/>
      <c r="PJ144" s="91"/>
      <c r="PK144" s="91"/>
      <c r="PL144" s="91"/>
      <c r="PM144" s="91"/>
      <c r="PN144" s="91"/>
      <c r="PO144" s="91"/>
      <c r="PP144" s="91"/>
      <c r="PQ144" s="91"/>
      <c r="PR144" s="91"/>
      <c r="PS144" s="91"/>
      <c r="PT144" s="91"/>
      <c r="PU144" s="91"/>
      <c r="PV144" s="91"/>
      <c r="PW144" s="91"/>
      <c r="PX144" s="91"/>
      <c r="PY144" s="91"/>
      <c r="PZ144" s="91"/>
      <c r="QA144" s="91"/>
      <c r="QB144" s="91"/>
      <c r="QC144" s="91"/>
      <c r="QD144" s="91"/>
      <c r="QE144" s="91"/>
      <c r="QF144" s="91"/>
      <c r="QG144" s="91"/>
      <c r="QH144" s="91"/>
      <c r="QI144" s="91"/>
      <c r="QJ144" s="91"/>
      <c r="QK144" s="91"/>
      <c r="QL144" s="91"/>
      <c r="QM144" s="91"/>
      <c r="QN144" s="91"/>
      <c r="QO144" s="91"/>
      <c r="QP144" s="91"/>
      <c r="QQ144" s="91"/>
      <c r="QR144" s="91"/>
      <c r="QS144" s="91"/>
      <c r="QT144" s="91"/>
      <c r="QU144" s="91"/>
      <c r="QV144" s="91"/>
      <c r="QW144" s="91"/>
      <c r="QX144" s="91"/>
      <c r="QY144" s="91"/>
      <c r="QZ144" s="91"/>
      <c r="RA144" s="91"/>
      <c r="RB144" s="91"/>
      <c r="RC144" s="91"/>
      <c r="RD144" s="91"/>
      <c r="RE144" s="91"/>
      <c r="RF144" s="91"/>
      <c r="RG144" s="91"/>
      <c r="RH144" s="91"/>
      <c r="RI144" s="91"/>
      <c r="RJ144" s="91"/>
      <c r="RK144" s="91"/>
      <c r="RL144" s="91"/>
      <c r="RM144" s="91"/>
      <c r="RN144" s="91"/>
      <c r="RO144" s="91"/>
      <c r="RP144" s="91"/>
      <c r="RQ144" s="91"/>
      <c r="RR144" s="91"/>
      <c r="RS144" s="91"/>
      <c r="RT144" s="91"/>
      <c r="RU144" s="91"/>
      <c r="RV144" s="91"/>
      <c r="RW144" s="91"/>
      <c r="RX144" s="91"/>
      <c r="RY144" s="91"/>
      <c r="RZ144" s="91"/>
      <c r="SA144" s="91"/>
      <c r="SB144" s="91"/>
      <c r="SC144" s="91"/>
      <c r="SD144" s="91"/>
      <c r="SE144" s="91"/>
      <c r="SF144" s="91"/>
      <c r="SG144" s="91"/>
      <c r="SH144" s="91"/>
      <c r="SI144" s="91"/>
      <c r="SJ144" s="91"/>
      <c r="SK144" s="91"/>
      <c r="SL144" s="91"/>
      <c r="SM144" s="91"/>
      <c r="SN144" s="91"/>
      <c r="SO144" s="91"/>
      <c r="SP144" s="91"/>
      <c r="SQ144" s="91"/>
      <c r="SR144" s="91"/>
      <c r="SS144" s="91"/>
      <c r="ST144" s="91"/>
      <c r="SU144" s="91"/>
      <c r="SV144" s="91"/>
      <c r="SW144" s="91"/>
      <c r="SX144" s="91"/>
      <c r="SY144" s="91"/>
      <c r="SZ144" s="91"/>
      <c r="TA144" s="91"/>
      <c r="TB144" s="91"/>
      <c r="TC144" s="91"/>
      <c r="TD144" s="91"/>
      <c r="TE144" s="91"/>
      <c r="TF144" s="91"/>
      <c r="TG144" s="91"/>
      <c r="TH144" s="91"/>
      <c r="TI144" s="91"/>
      <c r="TJ144" s="91"/>
      <c r="TK144" s="91"/>
      <c r="TL144" s="91"/>
      <c r="TM144" s="91"/>
      <c r="TN144" s="91"/>
      <c r="TO144" s="91"/>
      <c r="TP144" s="91"/>
      <c r="TQ144" s="91"/>
      <c r="TR144" s="91"/>
      <c r="TS144" s="91"/>
      <c r="TT144" s="91"/>
      <c r="TU144" s="91"/>
      <c r="TV144" s="91"/>
      <c r="TW144" s="91"/>
      <c r="TX144" s="91"/>
      <c r="TY144" s="91"/>
      <c r="TZ144" s="91"/>
      <c r="UA144" s="91"/>
      <c r="UB144" s="91"/>
      <c r="UC144" s="91"/>
      <c r="UD144" s="91"/>
      <c r="UE144" s="91"/>
      <c r="UF144" s="91"/>
      <c r="UG144" s="91"/>
      <c r="UH144" s="91"/>
      <c r="UI144" s="91"/>
      <c r="UJ144" s="91"/>
      <c r="UK144" s="91"/>
      <c r="UL144" s="91"/>
      <c r="UM144" s="91"/>
      <c r="UN144" s="91"/>
      <c r="UO144" s="91"/>
      <c r="UP144" s="91"/>
      <c r="UQ144" s="91"/>
      <c r="UR144" s="91"/>
      <c r="US144" s="91"/>
      <c r="UT144" s="91"/>
      <c r="UU144" s="91"/>
      <c r="UV144" s="91"/>
      <c r="UW144" s="91"/>
      <c r="UX144" s="91"/>
      <c r="UY144" s="91"/>
      <c r="UZ144" s="91"/>
      <c r="VA144" s="91"/>
      <c r="VB144" s="91"/>
      <c r="VC144" s="91"/>
      <c r="VD144" s="91"/>
      <c r="VE144" s="91"/>
      <c r="VF144" s="91"/>
      <c r="VG144" s="91"/>
      <c r="VH144" s="91"/>
      <c r="VI144" s="91"/>
      <c r="VJ144" s="91"/>
      <c r="VK144" s="91"/>
      <c r="VL144" s="91"/>
      <c r="VM144" s="91"/>
      <c r="VN144" s="91"/>
      <c r="VO144" s="91"/>
      <c r="VP144" s="91"/>
      <c r="VQ144" s="91"/>
      <c r="VR144" s="91"/>
      <c r="VS144" s="91"/>
      <c r="VT144" s="91"/>
      <c r="VU144" s="91"/>
      <c r="VV144" s="91"/>
      <c r="VW144" s="91"/>
      <c r="VX144" s="91"/>
      <c r="VY144" s="91"/>
      <c r="VZ144" s="91"/>
      <c r="WA144" s="91"/>
      <c r="WB144" s="91"/>
      <c r="WC144" s="91"/>
      <c r="WD144" s="91"/>
      <c r="WE144" s="91"/>
      <c r="WF144" s="91"/>
      <c r="WG144" s="91"/>
      <c r="WH144" s="91"/>
      <c r="WI144" s="91"/>
      <c r="WJ144" s="91"/>
      <c r="WK144" s="91"/>
      <c r="WL144" s="91"/>
      <c r="WM144" s="91"/>
      <c r="WN144" s="91"/>
      <c r="WO144" s="91"/>
      <c r="WP144" s="91"/>
      <c r="WQ144" s="91"/>
      <c r="WR144" s="91"/>
      <c r="WS144" s="91"/>
      <c r="WT144" s="91"/>
      <c r="WU144" s="91"/>
      <c r="WV144" s="91"/>
      <c r="WW144" s="91"/>
      <c r="WX144" s="91"/>
      <c r="WY144" s="91"/>
      <c r="WZ144" s="91"/>
      <c r="XA144" s="91"/>
      <c r="XB144" s="91"/>
      <c r="XC144" s="91"/>
      <c r="XD144" s="91"/>
      <c r="XE144" s="91"/>
      <c r="XF144" s="91"/>
      <c r="XG144" s="91"/>
      <c r="XH144" s="91"/>
      <c r="XI144" s="91"/>
      <c r="XJ144" s="91"/>
      <c r="XK144" s="91"/>
      <c r="XL144" s="91"/>
      <c r="XM144" s="91"/>
      <c r="XN144" s="91"/>
      <c r="XO144" s="91"/>
      <c r="XP144" s="91"/>
      <c r="XQ144" s="91"/>
      <c r="XR144" s="91"/>
      <c r="XS144" s="91"/>
      <c r="XT144" s="91"/>
      <c r="XU144" s="91"/>
      <c r="XV144" s="91"/>
      <c r="XW144" s="91"/>
      <c r="XX144" s="91"/>
      <c r="XY144" s="91"/>
      <c r="XZ144" s="91"/>
      <c r="YA144" s="91"/>
      <c r="YB144" s="91"/>
      <c r="YC144" s="91"/>
      <c r="YD144" s="91"/>
      <c r="YE144" s="91"/>
      <c r="YF144" s="91"/>
      <c r="YG144" s="91"/>
      <c r="YH144" s="91"/>
      <c r="YI144" s="91"/>
      <c r="YJ144" s="91"/>
      <c r="YK144" s="91"/>
      <c r="YL144" s="91"/>
      <c r="YM144" s="91"/>
      <c r="YN144" s="91"/>
      <c r="YO144" s="91"/>
      <c r="YP144" s="91"/>
      <c r="YQ144" s="91"/>
      <c r="YR144" s="91"/>
      <c r="YS144" s="91"/>
      <c r="YT144" s="91"/>
      <c r="YU144" s="91"/>
      <c r="YV144" s="91"/>
      <c r="YW144" s="91"/>
      <c r="YX144" s="91"/>
      <c r="YY144" s="91"/>
      <c r="YZ144" s="91"/>
      <c r="ZA144" s="91"/>
      <c r="ZB144" s="91"/>
      <c r="ZC144" s="91"/>
      <c r="ZD144" s="91"/>
      <c r="ZE144" s="91"/>
      <c r="ZF144" s="91"/>
      <c r="ZG144" s="91"/>
      <c r="ZH144" s="91"/>
      <c r="ZI144" s="91"/>
      <c r="ZJ144" s="91"/>
      <c r="ZK144" s="91"/>
      <c r="ZL144" s="91"/>
      <c r="ZM144" s="91"/>
      <c r="ZN144" s="91"/>
      <c r="ZO144" s="91"/>
      <c r="ZP144" s="91"/>
      <c r="ZQ144" s="91"/>
      <c r="ZR144" s="91"/>
      <c r="ZS144" s="91"/>
      <c r="ZT144" s="91"/>
      <c r="ZU144" s="91"/>
      <c r="ZV144" s="91"/>
      <c r="ZW144" s="91"/>
      <c r="ZX144" s="91"/>
      <c r="ZY144" s="91"/>
      <c r="ZZ144" s="91"/>
      <c r="AAA144" s="91"/>
      <c r="AAB144" s="91"/>
      <c r="AAC144" s="91"/>
      <c r="AAD144" s="91"/>
      <c r="AAE144" s="91"/>
      <c r="AAF144" s="91"/>
      <c r="AAG144" s="91"/>
      <c r="AAH144" s="91"/>
      <c r="AAI144" s="91"/>
      <c r="AAJ144" s="91"/>
      <c r="AAK144" s="91"/>
      <c r="AAL144" s="91"/>
      <c r="AAM144" s="91"/>
      <c r="AAN144" s="91"/>
      <c r="AAO144" s="91"/>
      <c r="AAP144" s="91"/>
      <c r="AAQ144" s="91"/>
      <c r="AAR144" s="91"/>
      <c r="AAS144" s="91"/>
      <c r="AAT144" s="91"/>
      <c r="AAU144" s="91"/>
      <c r="AAV144" s="91"/>
      <c r="AAW144" s="91"/>
      <c r="AAX144" s="91"/>
      <c r="AAY144" s="91"/>
      <c r="AAZ144" s="91"/>
      <c r="ABA144" s="91"/>
      <c r="ABB144" s="91"/>
      <c r="ABC144" s="91"/>
      <c r="ABD144" s="91"/>
      <c r="ABE144" s="91"/>
      <c r="ABF144" s="91"/>
      <c r="ABG144" s="91"/>
      <c r="ABH144" s="91"/>
      <c r="ABI144" s="91"/>
      <c r="ABJ144" s="91"/>
      <c r="ABK144" s="91"/>
      <c r="ABL144" s="91"/>
      <c r="ABM144" s="91"/>
      <c r="ABN144" s="91"/>
      <c r="ABO144" s="91"/>
      <c r="ABP144" s="91"/>
      <c r="ABQ144" s="91"/>
      <c r="ABR144" s="91"/>
      <c r="ABS144" s="91"/>
      <c r="ABT144" s="91"/>
      <c r="ABU144" s="91"/>
      <c r="ABV144" s="91"/>
      <c r="ABW144" s="91"/>
      <c r="ABX144" s="91"/>
      <c r="ABY144" s="91"/>
      <c r="ABZ144" s="91"/>
      <c r="ACA144" s="91"/>
      <c r="ACB144" s="91"/>
      <c r="ACC144" s="91"/>
      <c r="ACD144" s="91"/>
      <c r="ACE144" s="91"/>
      <c r="ACF144" s="91"/>
      <c r="ACG144" s="91"/>
      <c r="ACH144" s="91"/>
      <c r="ACI144" s="91"/>
      <c r="ACJ144" s="91"/>
      <c r="ACK144" s="91"/>
      <c r="ACL144" s="91"/>
      <c r="ACM144" s="91"/>
      <c r="ACN144" s="91"/>
      <c r="ACO144" s="91"/>
      <c r="ACP144" s="91"/>
      <c r="ACQ144" s="91"/>
      <c r="ACR144" s="91"/>
      <c r="ACS144" s="91"/>
      <c r="ACT144" s="91"/>
      <c r="ACU144" s="91"/>
      <c r="ACV144" s="91"/>
      <c r="ACW144" s="91"/>
      <c r="ACX144" s="91"/>
      <c r="ACY144" s="91"/>
      <c r="ACZ144" s="91"/>
      <c r="ADA144" s="91"/>
      <c r="ADB144" s="91"/>
      <c r="ADC144" s="91"/>
      <c r="ADD144" s="91"/>
      <c r="ADE144" s="91"/>
      <c r="ADF144" s="91"/>
      <c r="ADG144" s="91"/>
      <c r="ADH144" s="91"/>
      <c r="ADI144" s="91"/>
      <c r="ADJ144" s="91"/>
      <c r="ADK144" s="91"/>
      <c r="ADL144" s="91"/>
      <c r="ADM144" s="91"/>
      <c r="ADN144" s="91"/>
      <c r="ADO144" s="91"/>
      <c r="ADP144" s="91"/>
      <c r="ADQ144" s="91"/>
      <c r="ADR144" s="91"/>
      <c r="ADS144" s="91"/>
      <c r="ADT144" s="91"/>
      <c r="ADU144" s="91"/>
      <c r="ADV144" s="91"/>
      <c r="ADW144" s="91"/>
      <c r="ADX144" s="91"/>
      <c r="ADY144" s="91"/>
      <c r="ADZ144" s="91"/>
      <c r="AEA144" s="91"/>
      <c r="AEB144" s="91"/>
      <c r="AEC144" s="91"/>
      <c r="AED144" s="91"/>
      <c r="AEE144" s="91"/>
      <c r="AEF144" s="91"/>
      <c r="AEG144" s="91"/>
      <c r="AEH144" s="91"/>
      <c r="AEI144" s="91"/>
      <c r="AEJ144" s="91"/>
      <c r="AEK144" s="91"/>
      <c r="AEL144" s="91"/>
      <c r="AEM144" s="91"/>
      <c r="AEN144" s="91"/>
      <c r="AEO144" s="91"/>
      <c r="AEP144" s="91"/>
      <c r="AEQ144" s="91"/>
      <c r="AER144" s="91"/>
      <c r="AES144" s="91"/>
      <c r="AET144" s="91"/>
      <c r="AEU144" s="91"/>
      <c r="AEV144" s="91"/>
      <c r="AEW144" s="91"/>
      <c r="AEX144" s="91"/>
      <c r="AEY144" s="91"/>
      <c r="AEZ144" s="91"/>
      <c r="AFA144" s="91"/>
      <c r="AFB144" s="91"/>
      <c r="AFC144" s="91"/>
      <c r="AFD144" s="91"/>
      <c r="AFE144" s="91"/>
      <c r="AFF144" s="91"/>
      <c r="AFG144" s="91"/>
      <c r="AFH144" s="91"/>
      <c r="AFI144" s="91"/>
      <c r="AFJ144" s="91"/>
      <c r="AFK144" s="91"/>
      <c r="AFL144" s="91"/>
      <c r="AFM144" s="91"/>
      <c r="AFN144" s="91"/>
      <c r="AFO144" s="91"/>
      <c r="AFP144" s="91"/>
      <c r="AFQ144" s="91"/>
      <c r="AFR144" s="91"/>
      <c r="AFS144" s="91"/>
      <c r="AFT144" s="91"/>
      <c r="AFU144" s="91"/>
      <c r="AFV144" s="91"/>
      <c r="AFW144" s="91"/>
      <c r="AFX144" s="91"/>
      <c r="AFY144" s="91"/>
      <c r="AFZ144" s="91"/>
      <c r="AGA144" s="91"/>
      <c r="AGB144" s="91"/>
      <c r="AGC144" s="91"/>
      <c r="AGD144" s="91"/>
      <c r="AGE144" s="91"/>
      <c r="AGF144" s="91"/>
      <c r="AGG144" s="91"/>
      <c r="AGH144" s="91"/>
      <c r="AGI144" s="91"/>
      <c r="AGJ144" s="91"/>
      <c r="AGK144" s="91"/>
      <c r="AGL144" s="91"/>
      <c r="AGM144" s="91"/>
      <c r="AGN144" s="91"/>
      <c r="AGO144" s="91"/>
      <c r="AGP144" s="91"/>
      <c r="AGQ144" s="91"/>
      <c r="AGR144" s="91"/>
      <c r="AGS144" s="91"/>
      <c r="AGT144" s="91"/>
      <c r="AGU144" s="91"/>
      <c r="AGV144" s="91"/>
      <c r="AGW144" s="91"/>
      <c r="AGX144" s="91"/>
      <c r="AGY144" s="91"/>
      <c r="AGZ144" s="91"/>
      <c r="AHA144" s="91"/>
      <c r="AHB144" s="91"/>
      <c r="AHC144" s="91"/>
      <c r="AHD144" s="91"/>
      <c r="AHE144" s="91"/>
      <c r="AHF144" s="91"/>
      <c r="AHG144" s="91"/>
      <c r="AHH144" s="91"/>
      <c r="AHI144" s="91"/>
      <c r="AHJ144" s="91"/>
      <c r="AHK144" s="91"/>
      <c r="AHL144" s="91"/>
      <c r="AHM144" s="91"/>
      <c r="AHN144" s="91"/>
      <c r="AHO144" s="91"/>
      <c r="AHP144" s="91"/>
      <c r="AHQ144" s="91"/>
      <c r="AHR144" s="91"/>
      <c r="AHS144" s="91"/>
      <c r="AHT144" s="91"/>
      <c r="AHU144" s="91"/>
      <c r="AHV144" s="91"/>
      <c r="AHW144" s="91"/>
      <c r="AHX144" s="91"/>
      <c r="AHY144" s="91"/>
      <c r="AHZ144" s="91"/>
      <c r="AIA144" s="91"/>
      <c r="AIB144" s="91"/>
      <c r="AIC144" s="91"/>
      <c r="AID144" s="91"/>
      <c r="AIE144" s="91"/>
      <c r="AIF144" s="91"/>
      <c r="AIG144" s="91"/>
      <c r="AIH144" s="91"/>
      <c r="AII144" s="91"/>
      <c r="AIJ144" s="91"/>
      <c r="AIK144" s="91"/>
      <c r="AIL144" s="91"/>
      <c r="AIM144" s="91"/>
      <c r="AIN144" s="91"/>
      <c r="AIO144" s="91"/>
      <c r="AIP144" s="91"/>
      <c r="AIQ144" s="91"/>
      <c r="AIR144" s="91"/>
      <c r="AIS144" s="91"/>
      <c r="AIT144" s="91"/>
      <c r="AIU144" s="91"/>
      <c r="AIV144" s="91"/>
      <c r="AIW144" s="91"/>
      <c r="AIX144" s="91"/>
      <c r="AIY144" s="91"/>
      <c r="AIZ144" s="91"/>
      <c r="AJA144" s="91"/>
      <c r="AJB144" s="91"/>
      <c r="AJC144" s="91"/>
      <c r="AJD144" s="91"/>
      <c r="AJE144" s="91"/>
      <c r="AJF144" s="91"/>
      <c r="AJG144" s="91"/>
      <c r="AJH144" s="91"/>
      <c r="AJI144" s="91"/>
      <c r="AJJ144" s="91"/>
      <c r="AJK144" s="91"/>
      <c r="AJL144" s="91"/>
      <c r="AJM144" s="91"/>
      <c r="AJN144" s="91"/>
      <c r="AJO144" s="91"/>
      <c r="AJP144" s="91"/>
      <c r="AJQ144" s="91"/>
      <c r="AJR144" s="91"/>
      <c r="AJS144" s="91"/>
      <c r="AJT144" s="91"/>
      <c r="AJU144" s="91"/>
      <c r="AJV144" s="91"/>
      <c r="AJW144" s="91"/>
      <c r="AJX144" s="91"/>
      <c r="AJY144" s="91"/>
      <c r="AJZ144" s="91"/>
      <c r="AKA144" s="91"/>
      <c r="AKB144" s="91"/>
      <c r="AKC144" s="91"/>
      <c r="AKD144" s="91"/>
      <c r="AKE144" s="91"/>
      <c r="AKF144" s="91"/>
      <c r="AKG144" s="91"/>
      <c r="AKH144" s="91"/>
      <c r="AKI144" s="91"/>
      <c r="AKJ144" s="91"/>
      <c r="AKK144" s="91"/>
      <c r="AKL144" s="91"/>
      <c r="AKM144" s="91"/>
      <c r="AKN144" s="91"/>
      <c r="AKO144" s="91"/>
      <c r="AKP144" s="91"/>
      <c r="AKQ144" s="91"/>
      <c r="AKR144" s="91"/>
      <c r="AKS144" s="91"/>
      <c r="AKT144" s="91"/>
      <c r="AKU144" s="91"/>
      <c r="AKV144" s="91"/>
      <c r="AKW144" s="91"/>
      <c r="AKX144" s="91"/>
      <c r="AKY144" s="91"/>
      <c r="AKZ144" s="91"/>
      <c r="ALA144" s="91"/>
      <c r="ALB144" s="91"/>
      <c r="ALC144" s="91"/>
      <c r="ALD144" s="91"/>
      <c r="ALE144" s="91"/>
      <c r="ALF144" s="91"/>
      <c r="ALG144" s="91"/>
      <c r="ALH144" s="91"/>
      <c r="ALI144" s="91"/>
      <c r="ALJ144" s="91"/>
      <c r="ALK144" s="91"/>
      <c r="ALL144" s="91"/>
      <c r="ALM144" s="91"/>
      <c r="ALN144" s="91"/>
      <c r="ALO144" s="91"/>
      <c r="ALP144" s="91"/>
      <c r="ALQ144" s="91"/>
      <c r="ALR144" s="91"/>
      <c r="ALS144" s="91"/>
      <c r="ALT144" s="91"/>
      <c r="ALU144" s="91"/>
      <c r="ALV144" s="91"/>
      <c r="ALW144" s="91"/>
      <c r="ALX144" s="91"/>
      <c r="ALY144" s="91"/>
      <c r="ALZ144" s="91"/>
      <c r="AMA144" s="91"/>
      <c r="AMB144" s="91"/>
      <c r="AMC144" s="91"/>
      <c r="AMD144" s="91"/>
      <c r="AME144" s="91"/>
      <c r="AMF144" s="91"/>
      <c r="AMG144" s="91"/>
      <c r="AMH144" s="91"/>
      <c r="AMI144" s="91"/>
      <c r="AMJ144" s="91"/>
      <c r="AMK144" s="91"/>
      <c r="AML144" s="91"/>
      <c r="AMM144" s="91"/>
      <c r="AMN144" s="91"/>
      <c r="AMO144" s="91"/>
      <c r="AMP144" s="91"/>
      <c r="AMQ144" s="91"/>
      <c r="AMR144" s="91"/>
      <c r="AMS144" s="91"/>
      <c r="AMT144" s="91"/>
      <c r="AMU144" s="91"/>
      <c r="AMV144" s="91"/>
      <c r="AMW144" s="91"/>
      <c r="AMX144" s="91"/>
      <c r="AMY144" s="91"/>
      <c r="AMZ144" s="91"/>
      <c r="ANA144" s="91"/>
      <c r="ANB144" s="91"/>
      <c r="ANC144" s="91"/>
      <c r="AND144" s="91"/>
      <c r="ANE144" s="91"/>
      <c r="ANF144" s="91"/>
      <c r="ANG144" s="91"/>
      <c r="ANH144" s="91"/>
      <c r="ANI144" s="91"/>
      <c r="ANJ144" s="91"/>
      <c r="ANK144" s="91"/>
      <c r="ANL144" s="91"/>
      <c r="ANM144" s="91"/>
      <c r="ANN144" s="91"/>
      <c r="ANO144" s="91"/>
      <c r="ANP144" s="91"/>
      <c r="ANQ144" s="91"/>
      <c r="ANR144" s="91"/>
      <c r="ANS144" s="91"/>
      <c r="ANT144" s="91"/>
      <c r="ANU144" s="91"/>
      <c r="ANV144" s="91"/>
      <c r="ANW144" s="91"/>
      <c r="ANX144" s="91"/>
      <c r="ANY144" s="91"/>
      <c r="ANZ144" s="91"/>
      <c r="AOA144" s="91"/>
      <c r="AOB144" s="91"/>
      <c r="AOC144" s="91"/>
      <c r="AOD144" s="91"/>
      <c r="AOE144" s="91"/>
      <c r="AOF144" s="91"/>
      <c r="AOG144" s="91"/>
      <c r="AOH144" s="91"/>
      <c r="AOI144" s="91"/>
      <c r="AOJ144" s="91"/>
      <c r="AOK144" s="91"/>
      <c r="AOL144" s="91"/>
      <c r="AOM144" s="91"/>
      <c r="AON144" s="91"/>
      <c r="AOO144" s="91"/>
      <c r="AOP144" s="91"/>
      <c r="AOQ144" s="91"/>
      <c r="AOR144" s="91"/>
      <c r="AOS144" s="91"/>
      <c r="AOT144" s="91"/>
      <c r="AOU144" s="91"/>
      <c r="AOV144" s="91"/>
      <c r="AOW144" s="91"/>
      <c r="AOX144" s="91"/>
      <c r="AOY144" s="91"/>
      <c r="AOZ144" s="91"/>
      <c r="APA144" s="91"/>
      <c r="APB144" s="91"/>
      <c r="APC144" s="91"/>
      <c r="APD144" s="91"/>
      <c r="APE144" s="91"/>
      <c r="APF144" s="91"/>
      <c r="APG144" s="91"/>
      <c r="APH144" s="91"/>
      <c r="API144" s="91"/>
      <c r="APJ144" s="91"/>
      <c r="APK144" s="91"/>
      <c r="APL144" s="91"/>
      <c r="APM144" s="91"/>
      <c r="APN144" s="91"/>
      <c r="APO144" s="91"/>
      <c r="APP144" s="91"/>
      <c r="APQ144" s="91"/>
      <c r="APR144" s="91"/>
      <c r="APS144" s="91"/>
      <c r="APT144" s="91"/>
      <c r="APU144" s="91"/>
      <c r="APV144" s="91"/>
      <c r="APW144" s="91"/>
      <c r="APX144" s="91"/>
      <c r="APY144" s="91"/>
      <c r="APZ144" s="91"/>
      <c r="AQA144" s="91"/>
      <c r="AQB144" s="91"/>
      <c r="AQC144" s="91"/>
      <c r="AQD144" s="91"/>
      <c r="AQE144" s="91"/>
      <c r="AQF144" s="91"/>
      <c r="AQG144" s="91"/>
      <c r="AQH144" s="91"/>
      <c r="AQI144" s="91"/>
      <c r="AQJ144" s="91"/>
      <c r="AQK144" s="91"/>
      <c r="AQL144" s="91"/>
      <c r="AQM144" s="91"/>
      <c r="AQN144" s="91"/>
      <c r="AQO144" s="91"/>
      <c r="AQP144" s="91"/>
      <c r="AQQ144" s="91"/>
      <c r="AQR144" s="91"/>
      <c r="AQS144" s="91"/>
      <c r="AQT144" s="91"/>
      <c r="AQU144" s="91"/>
      <c r="AQV144" s="91"/>
      <c r="AQW144" s="91"/>
      <c r="AQX144" s="91"/>
      <c r="AQY144" s="91"/>
      <c r="AQZ144" s="91"/>
      <c r="ARA144" s="91"/>
      <c r="ARB144" s="91"/>
      <c r="ARC144" s="91"/>
      <c r="ARD144" s="91"/>
      <c r="ARE144" s="91"/>
      <c r="ARF144" s="91"/>
      <c r="ARG144" s="91"/>
      <c r="ARH144" s="91"/>
      <c r="ARI144" s="91"/>
      <c r="ARJ144" s="91"/>
      <c r="ARK144" s="91"/>
      <c r="ARL144" s="91"/>
      <c r="ARM144" s="91"/>
      <c r="ARN144" s="91"/>
      <c r="ARO144" s="91"/>
      <c r="ARP144" s="91"/>
      <c r="ARQ144" s="91"/>
      <c r="ARR144" s="91"/>
      <c r="ARS144" s="91"/>
      <c r="ART144" s="91"/>
      <c r="ARU144" s="91"/>
      <c r="ARV144" s="91"/>
      <c r="ARW144" s="91"/>
      <c r="ARX144" s="91"/>
      <c r="ARY144" s="91"/>
      <c r="ARZ144" s="91"/>
      <c r="ASA144" s="91"/>
      <c r="ASB144" s="91"/>
      <c r="ASC144" s="91"/>
      <c r="ASD144" s="91"/>
      <c r="ASE144" s="91"/>
      <c r="ASF144" s="91"/>
      <c r="ASG144" s="91"/>
      <c r="ASH144" s="91"/>
      <c r="ASI144" s="91"/>
      <c r="ASJ144" s="91"/>
      <c r="ASK144" s="91"/>
      <c r="ASL144" s="91"/>
      <c r="ASM144" s="91"/>
      <c r="ASN144" s="91"/>
      <c r="ASO144" s="91"/>
      <c r="ASP144" s="91"/>
      <c r="ASQ144" s="91"/>
      <c r="ASR144" s="91"/>
      <c r="ASS144" s="91"/>
      <c r="AST144" s="91"/>
      <c r="ASU144" s="91"/>
      <c r="ASV144" s="91"/>
      <c r="ASW144" s="91"/>
      <c r="ASX144" s="91"/>
      <c r="ASY144" s="91"/>
      <c r="ASZ144" s="91"/>
      <c r="ATA144" s="91"/>
      <c r="ATB144" s="91"/>
      <c r="ATC144" s="91"/>
      <c r="ATD144" s="91"/>
      <c r="ATE144" s="91"/>
      <c r="ATF144" s="91"/>
      <c r="ATG144" s="91"/>
      <c r="ATH144" s="91"/>
      <c r="ATI144" s="91"/>
      <c r="ATJ144" s="91"/>
      <c r="ATK144" s="91"/>
      <c r="ATL144" s="91"/>
      <c r="ATM144" s="91"/>
      <c r="ATN144" s="91"/>
      <c r="ATO144" s="91"/>
      <c r="ATP144" s="91"/>
      <c r="ATQ144" s="91"/>
      <c r="ATR144" s="91"/>
      <c r="ATS144" s="91"/>
      <c r="ATT144" s="91"/>
      <c r="ATU144" s="91"/>
      <c r="ATV144" s="91"/>
      <c r="ATW144" s="91"/>
      <c r="ATX144" s="91"/>
      <c r="ATY144" s="91"/>
      <c r="ATZ144" s="91"/>
      <c r="AUA144" s="91"/>
      <c r="AUB144" s="91"/>
      <c r="AUC144" s="91"/>
      <c r="AUD144" s="91"/>
      <c r="AUE144" s="91"/>
      <c r="AUF144" s="91"/>
      <c r="AUG144" s="91"/>
      <c r="AUH144" s="91"/>
      <c r="AUI144" s="91"/>
      <c r="AUJ144" s="91"/>
      <c r="AUK144" s="91"/>
      <c r="AUL144" s="91"/>
      <c r="AUM144" s="91"/>
      <c r="AUN144" s="91"/>
      <c r="AUO144" s="91"/>
      <c r="AUP144" s="91"/>
      <c r="AUQ144" s="91"/>
      <c r="AUR144" s="91"/>
      <c r="AUS144" s="91"/>
      <c r="AUT144" s="91"/>
      <c r="AUU144" s="91"/>
      <c r="AUV144" s="91"/>
      <c r="AUW144" s="91"/>
      <c r="AUX144" s="91"/>
      <c r="AUY144" s="91"/>
      <c r="AUZ144" s="91"/>
      <c r="AVA144" s="91"/>
      <c r="AVB144" s="91"/>
      <c r="AVC144" s="91"/>
      <c r="AVD144" s="91"/>
      <c r="AVE144" s="91"/>
      <c r="AVF144" s="91"/>
      <c r="AVG144" s="91"/>
      <c r="AVH144" s="91"/>
      <c r="AVI144" s="91"/>
      <c r="AVJ144" s="91"/>
      <c r="AVK144" s="91"/>
      <c r="AVL144" s="91"/>
      <c r="AVM144" s="91"/>
      <c r="AVN144" s="91"/>
      <c r="AVO144" s="91"/>
      <c r="AVP144" s="91"/>
      <c r="AVQ144" s="91"/>
      <c r="AVR144" s="91"/>
      <c r="AVS144" s="91"/>
      <c r="AVT144" s="91"/>
      <c r="AVU144" s="91"/>
      <c r="AVV144" s="91"/>
      <c r="AVW144" s="91"/>
      <c r="AVX144" s="91"/>
      <c r="AVY144" s="91"/>
      <c r="AVZ144" s="91"/>
      <c r="AWA144" s="91"/>
      <c r="AWB144" s="91"/>
      <c r="AWC144" s="91"/>
      <c r="AWD144" s="91"/>
      <c r="AWE144" s="91"/>
      <c r="AWF144" s="91"/>
      <c r="AWG144" s="91"/>
      <c r="AWH144" s="91"/>
      <c r="AWI144" s="91"/>
      <c r="AWJ144" s="91"/>
      <c r="AWK144" s="91"/>
      <c r="AWL144" s="91"/>
      <c r="AWM144" s="91"/>
      <c r="AWN144" s="91"/>
      <c r="AWO144" s="91"/>
      <c r="AWP144" s="91"/>
      <c r="AWQ144" s="91"/>
      <c r="AWR144" s="91"/>
      <c r="AWS144" s="91"/>
      <c r="AWT144" s="91"/>
      <c r="AWU144" s="91"/>
      <c r="AWV144" s="91"/>
      <c r="AWW144" s="91"/>
      <c r="AWX144" s="91"/>
      <c r="AWY144" s="91"/>
      <c r="AWZ144" s="91"/>
      <c r="AXA144" s="91"/>
      <c r="AXB144" s="91"/>
      <c r="AXC144" s="91"/>
      <c r="AXD144" s="91"/>
      <c r="AXE144" s="91"/>
      <c r="AXF144" s="91"/>
      <c r="AXG144" s="91"/>
      <c r="AXH144" s="91"/>
      <c r="AXI144" s="91"/>
      <c r="AXJ144" s="91"/>
      <c r="AXK144" s="91"/>
      <c r="AXL144" s="91"/>
      <c r="AXM144" s="91"/>
      <c r="AXN144" s="91"/>
      <c r="AXO144" s="91"/>
      <c r="AXP144" s="91"/>
      <c r="AXQ144" s="91"/>
      <c r="AXR144" s="91"/>
      <c r="AXS144" s="91"/>
      <c r="AXT144" s="91"/>
      <c r="AXU144" s="91"/>
      <c r="AXV144" s="91"/>
      <c r="AXW144" s="91"/>
      <c r="AXX144" s="91"/>
      <c r="AXY144" s="91"/>
      <c r="AXZ144" s="91"/>
      <c r="AYA144" s="91"/>
      <c r="AYB144" s="91"/>
      <c r="AYC144" s="91"/>
      <c r="AYD144" s="91"/>
      <c r="AYE144" s="91"/>
      <c r="AYF144" s="91"/>
      <c r="AYG144" s="91"/>
      <c r="AYH144" s="91"/>
      <c r="AYI144" s="91"/>
      <c r="AYJ144" s="91"/>
      <c r="AYK144" s="91"/>
      <c r="AYL144" s="91"/>
      <c r="AYM144" s="91"/>
      <c r="AYN144" s="91"/>
      <c r="AYO144" s="91"/>
      <c r="AYP144" s="91"/>
      <c r="AYQ144" s="91"/>
      <c r="AYR144" s="91"/>
      <c r="AYS144" s="91"/>
      <c r="AYT144" s="91"/>
      <c r="AYU144" s="91"/>
      <c r="AYV144" s="91"/>
      <c r="AYW144" s="91"/>
      <c r="AYX144" s="91"/>
      <c r="AYY144" s="91"/>
      <c r="AYZ144" s="91"/>
      <c r="AZA144" s="91"/>
      <c r="AZB144" s="91"/>
      <c r="AZC144" s="91"/>
      <c r="AZD144" s="91"/>
      <c r="AZE144" s="91"/>
      <c r="AZF144" s="91"/>
      <c r="AZG144" s="91"/>
      <c r="AZH144" s="91"/>
      <c r="AZI144" s="91"/>
      <c r="AZJ144" s="91"/>
      <c r="AZK144" s="91"/>
      <c r="AZL144" s="91"/>
      <c r="AZM144" s="91"/>
      <c r="AZN144" s="91"/>
      <c r="AZO144" s="91"/>
      <c r="AZP144" s="91"/>
      <c r="AZQ144" s="91"/>
      <c r="AZR144" s="91"/>
      <c r="AZS144" s="91"/>
      <c r="AZT144" s="91"/>
      <c r="AZU144" s="91"/>
      <c r="AZV144" s="91"/>
      <c r="AZW144" s="91"/>
      <c r="AZX144" s="91"/>
      <c r="AZY144" s="91"/>
      <c r="AZZ144" s="91"/>
      <c r="BAA144" s="91"/>
      <c r="BAB144" s="91"/>
      <c r="BAC144" s="91"/>
      <c r="BAD144" s="91"/>
      <c r="BAE144" s="91"/>
      <c r="BAF144" s="91"/>
      <c r="BAG144" s="91"/>
      <c r="BAH144" s="91"/>
      <c r="BAI144" s="91"/>
      <c r="BAJ144" s="91"/>
      <c r="BAK144" s="91"/>
      <c r="BAL144" s="91"/>
      <c r="BAM144" s="91"/>
      <c r="BAN144" s="91"/>
      <c r="BAO144" s="91"/>
      <c r="BAP144" s="91"/>
      <c r="BAQ144" s="91"/>
      <c r="BAR144" s="91"/>
      <c r="BAS144" s="91"/>
      <c r="BAT144" s="91"/>
      <c r="BAU144" s="91"/>
      <c r="BAV144" s="91"/>
      <c r="BAW144" s="91"/>
      <c r="BAX144" s="91"/>
      <c r="BAY144" s="91"/>
      <c r="BAZ144" s="91"/>
      <c r="BBA144" s="91"/>
      <c r="BBB144" s="91"/>
      <c r="BBC144" s="91"/>
      <c r="BBD144" s="91"/>
      <c r="BBE144" s="91"/>
      <c r="BBF144" s="91"/>
      <c r="BBG144" s="91"/>
      <c r="BBH144" s="91"/>
      <c r="BBI144" s="91"/>
      <c r="BBJ144" s="91"/>
      <c r="BBK144" s="91"/>
      <c r="BBL144" s="91"/>
      <c r="BBM144" s="91"/>
      <c r="BBN144" s="91"/>
      <c r="BBO144" s="91"/>
      <c r="BBP144" s="91"/>
      <c r="BBQ144" s="91"/>
      <c r="BBR144" s="91"/>
      <c r="BBS144" s="91"/>
      <c r="BBT144" s="91"/>
      <c r="BBU144" s="91"/>
      <c r="BBV144" s="91"/>
      <c r="BBW144" s="91"/>
      <c r="BBX144" s="91"/>
      <c r="BBY144" s="91"/>
      <c r="BBZ144" s="91"/>
      <c r="BCA144" s="91"/>
      <c r="BCB144" s="91"/>
      <c r="BCC144" s="91"/>
      <c r="BCD144" s="91"/>
      <c r="BCE144" s="91"/>
      <c r="BCF144" s="91"/>
      <c r="BCG144" s="91"/>
      <c r="BCH144" s="91"/>
      <c r="BCI144" s="91"/>
      <c r="BCJ144" s="91"/>
      <c r="BCK144" s="91"/>
      <c r="BCL144" s="91"/>
      <c r="BCM144" s="91"/>
      <c r="BCN144" s="91"/>
      <c r="BCO144" s="91"/>
      <c r="BCP144" s="91"/>
      <c r="BCQ144" s="91"/>
      <c r="BCR144" s="91"/>
      <c r="BCS144" s="91"/>
      <c r="BCT144" s="91"/>
      <c r="BCU144" s="91"/>
      <c r="BCV144" s="91"/>
      <c r="BCW144" s="91"/>
      <c r="BCX144" s="91"/>
      <c r="BCY144" s="91"/>
      <c r="BCZ144" s="91"/>
      <c r="BDA144" s="91"/>
      <c r="BDB144" s="91"/>
      <c r="BDC144" s="91"/>
      <c r="BDD144" s="91"/>
      <c r="BDE144" s="91"/>
      <c r="BDF144" s="91"/>
      <c r="BDG144" s="91"/>
      <c r="BDH144" s="91"/>
      <c r="BDI144" s="91"/>
      <c r="BDJ144" s="91"/>
      <c r="BDK144" s="91"/>
      <c r="BDL144" s="91"/>
      <c r="BDM144" s="91"/>
      <c r="BDN144" s="91"/>
      <c r="BDO144" s="91"/>
      <c r="BDP144" s="91"/>
      <c r="BDQ144" s="91"/>
      <c r="BDR144" s="91"/>
      <c r="BDS144" s="91"/>
      <c r="BDT144" s="91"/>
      <c r="BDU144" s="91"/>
      <c r="BDV144" s="91"/>
      <c r="BDW144" s="91"/>
      <c r="BDX144" s="91"/>
      <c r="BDY144" s="91"/>
      <c r="BDZ144" s="91"/>
      <c r="BEA144" s="91"/>
      <c r="BEB144" s="91"/>
      <c r="BEC144" s="91"/>
      <c r="BED144" s="91"/>
      <c r="BEE144" s="91"/>
      <c r="BEF144" s="91"/>
      <c r="BEG144" s="91"/>
      <c r="BEH144" s="91"/>
      <c r="BEI144" s="91"/>
      <c r="BEJ144" s="91"/>
      <c r="BEK144" s="91"/>
      <c r="BEL144" s="91"/>
      <c r="BEM144" s="91"/>
      <c r="BEN144" s="91"/>
      <c r="BEO144" s="91"/>
      <c r="BEP144" s="91"/>
      <c r="BEQ144" s="91"/>
      <c r="BER144" s="91"/>
      <c r="BES144" s="91"/>
      <c r="BET144" s="91"/>
      <c r="BEU144" s="91"/>
      <c r="BEV144" s="91"/>
      <c r="BEW144" s="91"/>
      <c r="BEX144" s="91"/>
      <c r="BEY144" s="91"/>
      <c r="BEZ144" s="91"/>
      <c r="BFA144" s="91"/>
      <c r="BFB144" s="91"/>
      <c r="BFC144" s="91"/>
      <c r="BFD144" s="91"/>
      <c r="BFE144" s="91"/>
      <c r="BFF144" s="91"/>
      <c r="BFG144" s="91"/>
      <c r="BFH144" s="91"/>
      <c r="BFI144" s="91"/>
      <c r="BFJ144" s="91"/>
      <c r="BFK144" s="91"/>
      <c r="BFL144" s="91"/>
      <c r="BFM144" s="91"/>
      <c r="BFN144" s="91"/>
      <c r="BFO144" s="91"/>
      <c r="BFP144" s="91"/>
      <c r="BFQ144" s="91"/>
      <c r="BFR144" s="91"/>
      <c r="BFS144" s="91"/>
      <c r="BFT144" s="91"/>
      <c r="BFU144" s="91"/>
      <c r="BFV144" s="91"/>
      <c r="BFW144" s="91"/>
      <c r="BFX144" s="91"/>
      <c r="BFY144" s="91"/>
      <c r="BFZ144" s="91"/>
      <c r="BGA144" s="91"/>
      <c r="BGB144" s="91"/>
      <c r="BGC144" s="91"/>
      <c r="BGD144" s="91"/>
      <c r="BGE144" s="91"/>
      <c r="BGF144" s="91"/>
      <c r="BGG144" s="91"/>
      <c r="BGH144" s="91"/>
      <c r="BGI144" s="91"/>
      <c r="BGJ144" s="91"/>
      <c r="BGK144" s="91"/>
      <c r="BGL144" s="91"/>
      <c r="BGM144" s="91"/>
      <c r="BGN144" s="91"/>
      <c r="BGO144" s="91"/>
      <c r="BGP144" s="91"/>
      <c r="BGQ144" s="91"/>
      <c r="BGR144" s="91"/>
      <c r="BGS144" s="91"/>
      <c r="BGT144" s="91"/>
      <c r="BGU144" s="91"/>
      <c r="BGV144" s="91"/>
      <c r="BGW144" s="91"/>
      <c r="BGX144" s="91"/>
      <c r="BGY144" s="91"/>
      <c r="BGZ144" s="91"/>
      <c r="BHA144" s="91"/>
      <c r="BHB144" s="91"/>
      <c r="BHC144" s="91"/>
      <c r="BHD144" s="91"/>
      <c r="BHE144" s="91"/>
      <c r="BHF144" s="91"/>
      <c r="BHG144" s="91"/>
      <c r="BHH144" s="91"/>
      <c r="BHI144" s="91"/>
      <c r="BHJ144" s="91"/>
      <c r="BHK144" s="91"/>
      <c r="BHL144" s="91"/>
      <c r="BHM144" s="91"/>
      <c r="BHN144" s="91"/>
      <c r="BHO144" s="91"/>
      <c r="BHP144" s="91"/>
      <c r="BHQ144" s="91"/>
      <c r="BHR144" s="91"/>
      <c r="BHS144" s="91"/>
      <c r="BHT144" s="91"/>
      <c r="BHU144" s="91"/>
      <c r="BHV144" s="91"/>
      <c r="BHW144" s="91"/>
      <c r="BHX144" s="91"/>
      <c r="BHY144" s="91"/>
      <c r="BHZ144" s="91"/>
      <c r="BIA144" s="91"/>
      <c r="BIB144" s="91"/>
      <c r="BIC144" s="91"/>
      <c r="BID144" s="91"/>
      <c r="BIE144" s="91"/>
      <c r="BIF144" s="91"/>
      <c r="BIG144" s="91"/>
      <c r="BIH144" s="91"/>
      <c r="BII144" s="91"/>
      <c r="BIJ144" s="91"/>
      <c r="BIK144" s="91"/>
      <c r="BIL144" s="91"/>
      <c r="BIM144" s="91"/>
      <c r="BIN144" s="91"/>
      <c r="BIO144" s="91"/>
      <c r="BIP144" s="91"/>
      <c r="BIQ144" s="91"/>
      <c r="BIR144" s="91"/>
      <c r="BIS144" s="91"/>
      <c r="BIT144" s="91"/>
      <c r="BIU144" s="91"/>
      <c r="BIV144" s="91"/>
      <c r="BIW144" s="91"/>
      <c r="BIX144" s="91"/>
      <c r="BIY144" s="91"/>
      <c r="BIZ144" s="91"/>
      <c r="BJA144" s="91"/>
      <c r="BJB144" s="91"/>
      <c r="BJC144" s="91"/>
      <c r="BJD144" s="91"/>
      <c r="BJE144" s="91"/>
      <c r="BJF144" s="91"/>
      <c r="BJG144" s="91"/>
      <c r="BJH144" s="91"/>
      <c r="BJI144" s="91"/>
      <c r="BJJ144" s="91"/>
      <c r="BJK144" s="91"/>
      <c r="BJL144" s="91"/>
      <c r="BJM144" s="91"/>
      <c r="BJN144" s="91"/>
      <c r="BJO144" s="91"/>
      <c r="BJP144" s="91"/>
      <c r="BJQ144" s="91"/>
      <c r="BJR144" s="91"/>
      <c r="BJS144" s="91"/>
      <c r="BJT144" s="91"/>
      <c r="BJU144" s="91"/>
      <c r="BJV144" s="91"/>
      <c r="BJW144" s="91"/>
      <c r="BJX144" s="91"/>
      <c r="BJY144" s="91"/>
      <c r="BJZ144" s="91"/>
      <c r="BKA144" s="91"/>
      <c r="BKB144" s="91"/>
      <c r="BKC144" s="91"/>
      <c r="BKD144" s="91"/>
      <c r="BKE144" s="91"/>
      <c r="BKF144" s="91"/>
      <c r="BKG144" s="91"/>
      <c r="BKH144" s="91"/>
      <c r="BKI144" s="91"/>
      <c r="BKJ144" s="91"/>
      <c r="BKK144" s="91"/>
      <c r="BKL144" s="91"/>
      <c r="BKM144" s="91"/>
      <c r="BKN144" s="91"/>
      <c r="BKO144" s="91"/>
      <c r="BKP144" s="91"/>
      <c r="BKQ144" s="91"/>
      <c r="BKR144" s="91"/>
      <c r="BKS144" s="91"/>
      <c r="BKT144" s="91"/>
      <c r="BKU144" s="91"/>
      <c r="BKV144" s="91"/>
      <c r="BKW144" s="91"/>
      <c r="BKX144" s="91"/>
      <c r="BKY144" s="91"/>
      <c r="BKZ144" s="91"/>
      <c r="BLA144" s="91"/>
      <c r="BLB144" s="91"/>
      <c r="BLC144" s="91"/>
      <c r="BLD144" s="91"/>
      <c r="BLE144" s="91"/>
      <c r="BLF144" s="91"/>
      <c r="BLG144" s="91"/>
      <c r="BLH144" s="91"/>
      <c r="BLI144" s="91"/>
      <c r="BLJ144" s="91"/>
      <c r="BLK144" s="91"/>
      <c r="BLL144" s="91"/>
      <c r="BLM144" s="91"/>
      <c r="BLN144" s="91"/>
      <c r="BLO144" s="91"/>
      <c r="BLP144" s="91"/>
      <c r="BLQ144" s="91"/>
      <c r="BLR144" s="91"/>
      <c r="BLS144" s="91"/>
      <c r="BLT144" s="91"/>
      <c r="BLU144" s="91"/>
      <c r="BLV144" s="91"/>
      <c r="BLW144" s="91"/>
      <c r="BLX144" s="91"/>
      <c r="BLY144" s="91"/>
      <c r="BLZ144" s="91"/>
      <c r="BMA144" s="91"/>
      <c r="BMB144" s="91"/>
      <c r="BMC144" s="91"/>
      <c r="BMD144" s="91"/>
      <c r="BME144" s="91"/>
      <c r="BMF144" s="91"/>
      <c r="BMG144" s="91"/>
      <c r="BMH144" s="91"/>
      <c r="BMI144" s="91"/>
      <c r="BMJ144" s="91"/>
      <c r="BMK144" s="91"/>
      <c r="BML144" s="91"/>
      <c r="BMM144" s="91"/>
      <c r="BMN144" s="91"/>
      <c r="BMO144" s="91"/>
      <c r="BMP144" s="91"/>
      <c r="BMQ144" s="91"/>
      <c r="BMR144" s="91"/>
      <c r="BMS144" s="91"/>
      <c r="BMT144" s="91"/>
      <c r="BMU144" s="91"/>
      <c r="BMV144" s="91"/>
      <c r="BMW144" s="91"/>
      <c r="BMX144" s="91"/>
      <c r="BMY144" s="91"/>
      <c r="BMZ144" s="91"/>
      <c r="BNA144" s="91"/>
      <c r="BNB144" s="91"/>
      <c r="BNC144" s="91"/>
      <c r="BND144" s="91"/>
      <c r="BNE144" s="91"/>
      <c r="BNF144" s="91"/>
      <c r="BNG144" s="91"/>
      <c r="BNH144" s="91"/>
      <c r="BNI144" s="91"/>
      <c r="BNJ144" s="91"/>
      <c r="BNK144" s="91"/>
      <c r="BNL144" s="91"/>
      <c r="BNM144" s="91"/>
      <c r="BNN144" s="91"/>
      <c r="BNO144" s="91"/>
      <c r="BNP144" s="91"/>
      <c r="BNQ144" s="91"/>
      <c r="BNR144" s="91"/>
      <c r="BNS144" s="91"/>
      <c r="BNT144" s="91"/>
      <c r="BNU144" s="91"/>
      <c r="BNV144" s="91"/>
      <c r="BNW144" s="91"/>
      <c r="BNX144" s="91"/>
      <c r="BNY144" s="91"/>
      <c r="BNZ144" s="91"/>
      <c r="BOA144" s="91"/>
      <c r="BOB144" s="91"/>
      <c r="BOC144" s="91"/>
      <c r="BOD144" s="91"/>
      <c r="BOE144" s="91"/>
      <c r="BOF144" s="91"/>
      <c r="BOG144" s="91"/>
      <c r="BOH144" s="91"/>
      <c r="BOI144" s="91"/>
      <c r="BOJ144" s="91"/>
      <c r="BOK144" s="91"/>
      <c r="BOL144" s="91"/>
      <c r="BOM144" s="91"/>
      <c r="BON144" s="91"/>
      <c r="BOO144" s="91"/>
      <c r="BOP144" s="91"/>
      <c r="BOQ144" s="91"/>
      <c r="BOR144" s="91"/>
      <c r="BOS144" s="91"/>
      <c r="BOT144" s="91"/>
      <c r="BOU144" s="91"/>
      <c r="BOV144" s="91"/>
      <c r="BOW144" s="91"/>
      <c r="BOX144" s="91"/>
      <c r="BOY144" s="91"/>
      <c r="BOZ144" s="91"/>
      <c r="BPA144" s="91"/>
      <c r="BPB144" s="91"/>
      <c r="BPC144" s="91"/>
      <c r="BPD144" s="91"/>
      <c r="BPE144" s="91"/>
      <c r="BPF144" s="91"/>
      <c r="BPG144" s="91"/>
      <c r="BPH144" s="91"/>
      <c r="BPI144" s="91"/>
      <c r="BPJ144" s="91"/>
      <c r="BPK144" s="91"/>
      <c r="BPL144" s="91"/>
      <c r="BPM144" s="91"/>
      <c r="BPN144" s="91"/>
      <c r="BPO144" s="91"/>
      <c r="BPP144" s="91"/>
      <c r="BPQ144" s="91"/>
      <c r="BPR144" s="91"/>
      <c r="BPS144" s="91"/>
      <c r="BPT144" s="91"/>
      <c r="BPU144" s="91"/>
      <c r="BPV144" s="91"/>
      <c r="BPW144" s="91"/>
      <c r="BPX144" s="91"/>
      <c r="BPY144" s="91"/>
      <c r="BPZ144" s="91"/>
      <c r="BQA144" s="91"/>
      <c r="BQB144" s="91"/>
      <c r="BQC144" s="91"/>
      <c r="BQD144" s="91"/>
      <c r="BQE144" s="91"/>
      <c r="BQF144" s="91"/>
      <c r="BQG144" s="91"/>
      <c r="BQH144" s="91"/>
      <c r="BQI144" s="91"/>
      <c r="BQJ144" s="91"/>
      <c r="BQK144" s="91"/>
      <c r="BQL144" s="91"/>
      <c r="BQM144" s="91"/>
      <c r="BQN144" s="91"/>
      <c r="BQO144" s="91"/>
      <c r="BQP144" s="91"/>
      <c r="BQQ144" s="91"/>
      <c r="BQR144" s="91"/>
      <c r="BQS144" s="91"/>
      <c r="BQT144" s="91"/>
      <c r="BQU144" s="91"/>
      <c r="BQV144" s="91"/>
      <c r="BQW144" s="91"/>
      <c r="BQX144" s="91"/>
      <c r="BQY144" s="91"/>
      <c r="BQZ144" s="91"/>
      <c r="BRA144" s="91"/>
      <c r="BRB144" s="91"/>
      <c r="BRC144" s="91"/>
      <c r="BRD144" s="91"/>
      <c r="BRE144" s="91"/>
      <c r="BRF144" s="91"/>
      <c r="BRG144" s="91"/>
      <c r="BRH144" s="91"/>
      <c r="BRI144" s="91"/>
      <c r="BRJ144" s="91"/>
      <c r="BRK144" s="91"/>
      <c r="BRL144" s="91"/>
      <c r="BRM144" s="91"/>
      <c r="BRN144" s="91"/>
      <c r="BRO144" s="91"/>
      <c r="BRP144" s="91"/>
      <c r="BRQ144" s="91"/>
      <c r="BRR144" s="91"/>
      <c r="BRS144" s="91"/>
      <c r="BRT144" s="91"/>
      <c r="BRU144" s="91"/>
      <c r="BRV144" s="91"/>
      <c r="BRW144" s="91"/>
      <c r="BRX144" s="91"/>
      <c r="BRY144" s="91"/>
      <c r="BRZ144" s="91"/>
      <c r="BSA144" s="91"/>
      <c r="BSB144" s="91"/>
      <c r="BSC144" s="91"/>
      <c r="BSD144" s="91"/>
      <c r="BSE144" s="91"/>
      <c r="BSF144" s="91"/>
      <c r="BSG144" s="91"/>
      <c r="BSH144" s="91"/>
      <c r="BSI144" s="91"/>
      <c r="BSJ144" s="91"/>
      <c r="BSK144" s="91"/>
      <c r="BSL144" s="91"/>
      <c r="BSM144" s="91"/>
      <c r="BSN144" s="91"/>
      <c r="BSO144" s="91"/>
      <c r="BSP144" s="91"/>
      <c r="BSQ144" s="91"/>
      <c r="BSR144" s="91"/>
      <c r="BSS144" s="91"/>
      <c r="BST144" s="91"/>
      <c r="BSU144" s="91"/>
      <c r="BSV144" s="91"/>
      <c r="BSW144" s="91"/>
      <c r="BSX144" s="91"/>
      <c r="BSY144" s="91"/>
      <c r="BSZ144" s="91"/>
      <c r="BTA144" s="91"/>
      <c r="BTB144" s="91"/>
      <c r="BTC144" s="91"/>
      <c r="BTD144" s="91"/>
      <c r="BTE144" s="91"/>
      <c r="BTF144" s="91"/>
      <c r="BTG144" s="91"/>
      <c r="BTH144" s="91"/>
      <c r="BTI144" s="91"/>
      <c r="BTJ144" s="91"/>
      <c r="BTK144" s="91"/>
      <c r="BTL144" s="91"/>
      <c r="BTM144" s="91"/>
      <c r="BTN144" s="91"/>
      <c r="BTO144" s="91"/>
      <c r="BTP144" s="91"/>
      <c r="BTQ144" s="91"/>
      <c r="BTR144" s="91"/>
      <c r="BTS144" s="91"/>
      <c r="BTT144" s="91"/>
      <c r="BTU144" s="91"/>
      <c r="BTV144" s="91"/>
      <c r="BTW144" s="91"/>
      <c r="BTX144" s="91"/>
      <c r="BTY144" s="91"/>
      <c r="BTZ144" s="91"/>
      <c r="BUA144" s="91"/>
      <c r="BUB144" s="91"/>
      <c r="BUC144" s="91"/>
      <c r="BUD144" s="91"/>
      <c r="BUE144" s="91"/>
      <c r="BUF144" s="91"/>
      <c r="BUG144" s="91"/>
      <c r="BUH144" s="91"/>
      <c r="BUI144" s="91"/>
      <c r="BUJ144" s="91"/>
      <c r="BUK144" s="91"/>
      <c r="BUL144" s="91"/>
      <c r="BUM144" s="91"/>
      <c r="BUN144" s="91"/>
      <c r="BUO144" s="91"/>
      <c r="BUP144" s="91"/>
      <c r="BUQ144" s="91"/>
      <c r="BUR144" s="91"/>
      <c r="BUS144" s="91"/>
      <c r="BUT144" s="91"/>
      <c r="BUU144" s="91"/>
      <c r="BUV144" s="91"/>
      <c r="BUW144" s="91"/>
      <c r="BUX144" s="91"/>
      <c r="BUY144" s="91"/>
      <c r="BUZ144" s="91"/>
      <c r="BVA144" s="91"/>
      <c r="BVB144" s="91"/>
      <c r="BVC144" s="91"/>
      <c r="BVD144" s="91"/>
      <c r="BVE144" s="91"/>
      <c r="BVF144" s="91"/>
      <c r="BVG144" s="91"/>
      <c r="BVH144" s="91"/>
      <c r="BVI144" s="91"/>
      <c r="BVJ144" s="91"/>
      <c r="BVK144" s="91"/>
      <c r="BVL144" s="91"/>
      <c r="BVM144" s="91"/>
      <c r="BVN144" s="91"/>
      <c r="BVO144" s="91"/>
      <c r="BVP144" s="91"/>
      <c r="BVQ144" s="91"/>
      <c r="BVR144" s="91"/>
      <c r="BVS144" s="91"/>
      <c r="BVT144" s="91"/>
      <c r="BVU144" s="91"/>
      <c r="BVV144" s="91"/>
      <c r="BVW144" s="91"/>
      <c r="BVX144" s="91"/>
      <c r="BVY144" s="91"/>
      <c r="BVZ144" s="91"/>
      <c r="BWA144" s="91"/>
      <c r="BWB144" s="91"/>
      <c r="BWC144" s="91"/>
      <c r="BWD144" s="91"/>
      <c r="BWE144" s="91"/>
      <c r="BWF144" s="91"/>
      <c r="BWG144" s="91"/>
      <c r="BWH144" s="91"/>
      <c r="BWI144" s="91"/>
      <c r="BWJ144" s="91"/>
      <c r="BWK144" s="91"/>
      <c r="BWL144" s="91"/>
      <c r="BWM144" s="91"/>
      <c r="BWN144" s="91"/>
      <c r="BWO144" s="91"/>
      <c r="BWP144" s="91"/>
      <c r="BWQ144" s="91"/>
      <c r="BWR144" s="91"/>
      <c r="BWS144" s="91"/>
      <c r="BWT144" s="91"/>
      <c r="BWU144" s="91"/>
      <c r="BWV144" s="91"/>
      <c r="BWW144" s="91"/>
      <c r="BWX144" s="91"/>
      <c r="BWY144" s="91"/>
      <c r="BWZ144" s="91"/>
      <c r="BXA144" s="91"/>
      <c r="BXB144" s="91"/>
      <c r="BXC144" s="91"/>
      <c r="BXD144" s="91"/>
      <c r="BXE144" s="91"/>
      <c r="BXF144" s="91"/>
      <c r="BXG144" s="91"/>
      <c r="BXH144" s="91"/>
      <c r="BXI144" s="91"/>
      <c r="BXJ144" s="91"/>
      <c r="BXK144" s="91"/>
      <c r="BXL144" s="91"/>
      <c r="BXM144" s="91"/>
      <c r="BXN144" s="91"/>
      <c r="BXO144" s="91"/>
      <c r="BXP144" s="91"/>
      <c r="BXQ144" s="91"/>
      <c r="BXR144" s="91"/>
      <c r="BXS144" s="91"/>
      <c r="BXT144" s="91"/>
      <c r="BXU144" s="91"/>
      <c r="BXV144" s="91"/>
      <c r="BXW144" s="91"/>
      <c r="BXX144" s="91"/>
      <c r="BXY144" s="91"/>
      <c r="BXZ144" s="91"/>
      <c r="BYA144" s="91"/>
      <c r="BYB144" s="91"/>
      <c r="BYC144" s="91"/>
      <c r="BYD144" s="91"/>
      <c r="BYE144" s="91"/>
      <c r="BYF144" s="91"/>
      <c r="BYG144" s="91"/>
      <c r="BYH144" s="91"/>
      <c r="BYI144" s="91"/>
      <c r="BYJ144" s="91"/>
      <c r="BYK144" s="91"/>
      <c r="BYL144" s="91"/>
      <c r="BYM144" s="91"/>
      <c r="BYN144" s="91"/>
      <c r="BYO144" s="91"/>
      <c r="BYP144" s="91"/>
      <c r="BYQ144" s="91"/>
      <c r="BYR144" s="91"/>
      <c r="BYS144" s="91"/>
      <c r="BYT144" s="91"/>
      <c r="BYU144" s="91"/>
      <c r="BYV144" s="91"/>
      <c r="BYW144" s="91"/>
      <c r="BYX144" s="91"/>
      <c r="BYY144" s="91"/>
      <c r="BYZ144" s="91"/>
      <c r="BZA144" s="91"/>
      <c r="BZB144" s="91"/>
      <c r="BZC144" s="91"/>
      <c r="BZD144" s="91"/>
      <c r="BZE144" s="91"/>
      <c r="BZF144" s="91"/>
      <c r="BZG144" s="91"/>
      <c r="BZH144" s="91"/>
      <c r="BZI144" s="91"/>
      <c r="BZJ144" s="91"/>
      <c r="BZK144" s="91"/>
      <c r="BZL144" s="91"/>
      <c r="BZM144" s="91"/>
      <c r="BZN144" s="91"/>
      <c r="BZO144" s="91"/>
      <c r="BZP144" s="91"/>
      <c r="BZQ144" s="91"/>
      <c r="BZR144" s="91"/>
      <c r="BZS144" s="91"/>
      <c r="BZT144" s="91"/>
      <c r="BZU144" s="91"/>
      <c r="BZV144" s="91"/>
      <c r="BZW144" s="91"/>
      <c r="BZX144" s="91"/>
      <c r="BZY144" s="91"/>
      <c r="BZZ144" s="91"/>
      <c r="CAA144" s="91"/>
      <c r="CAB144" s="91"/>
      <c r="CAC144" s="91"/>
      <c r="CAD144" s="91"/>
      <c r="CAE144" s="91"/>
      <c r="CAF144" s="91"/>
      <c r="CAG144" s="91"/>
      <c r="CAH144" s="91"/>
      <c r="CAI144" s="91"/>
      <c r="CAJ144" s="91"/>
      <c r="CAK144" s="91"/>
      <c r="CAL144" s="91"/>
      <c r="CAM144" s="91"/>
      <c r="CAN144" s="91"/>
      <c r="CAO144" s="91"/>
      <c r="CAP144" s="91"/>
      <c r="CAQ144" s="91"/>
      <c r="CAR144" s="91"/>
      <c r="CAS144" s="91"/>
      <c r="CAT144" s="91"/>
      <c r="CAU144" s="91"/>
      <c r="CAV144" s="91"/>
      <c r="CAW144" s="91"/>
      <c r="CAX144" s="91"/>
      <c r="CAY144" s="91"/>
    </row>
    <row r="145" spans="1:2079" s="77" customFormat="1" x14ac:dyDescent="0.25">
      <c r="B145" s="6" t="s">
        <v>112</v>
      </c>
      <c r="C145" s="6"/>
      <c r="D145" s="10">
        <v>41324946.579999998</v>
      </c>
      <c r="E145" s="10">
        <v>47500065.689999998</v>
      </c>
      <c r="F145" s="10">
        <v>30807242.34</v>
      </c>
      <c r="G145" s="10">
        <v>379054541.37</v>
      </c>
      <c r="H145" s="10">
        <v>87770703.469999999</v>
      </c>
      <c r="I145" s="10">
        <v>22412288.75</v>
      </c>
      <c r="J145" s="10">
        <v>64101402.57</v>
      </c>
      <c r="K145" s="10">
        <v>36766276.689999998</v>
      </c>
      <c r="L145" s="10">
        <v>23053412.129999999</v>
      </c>
      <c r="M145" s="10">
        <v>58746521.869999997</v>
      </c>
      <c r="N145" s="10">
        <f>SUM(D145:M145)</f>
        <v>791537401.46000004</v>
      </c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  <c r="BB145" s="91"/>
      <c r="BC145" s="91"/>
      <c r="BD145" s="91"/>
      <c r="BE145" s="91"/>
      <c r="BF145" s="91"/>
      <c r="BG145" s="91"/>
      <c r="BH145" s="91"/>
      <c r="BI145" s="91"/>
      <c r="BJ145" s="91"/>
      <c r="BK145" s="91"/>
      <c r="BL145" s="91"/>
      <c r="BM145" s="91"/>
      <c r="BN145" s="91"/>
      <c r="BO145" s="91"/>
      <c r="BP145" s="91"/>
      <c r="BQ145" s="91"/>
      <c r="BR145" s="91"/>
      <c r="BS145" s="91"/>
      <c r="BT145" s="91"/>
      <c r="BU145" s="91"/>
      <c r="BV145" s="91"/>
      <c r="BW145" s="91"/>
      <c r="BX145" s="91"/>
      <c r="BY145" s="91"/>
      <c r="BZ145" s="91"/>
      <c r="CA145" s="91"/>
      <c r="CB145" s="91"/>
      <c r="CC145" s="91"/>
      <c r="CD145" s="91"/>
      <c r="CE145" s="91"/>
      <c r="CF145" s="91"/>
      <c r="CG145" s="91"/>
      <c r="CH145" s="91"/>
      <c r="CI145" s="91"/>
      <c r="CJ145" s="91"/>
      <c r="CK145" s="91"/>
      <c r="CL145" s="91"/>
      <c r="CM145" s="91"/>
      <c r="CN145" s="91"/>
      <c r="CO145" s="91"/>
      <c r="CP145" s="91"/>
      <c r="CQ145" s="91"/>
      <c r="CR145" s="91"/>
      <c r="CS145" s="91"/>
      <c r="CT145" s="91"/>
      <c r="CU145" s="91"/>
      <c r="CV145" s="91"/>
      <c r="CW145" s="91"/>
      <c r="CX145" s="91"/>
      <c r="CY145" s="91"/>
      <c r="CZ145" s="91"/>
      <c r="DA145" s="91"/>
      <c r="DB145" s="91"/>
      <c r="DC145" s="91"/>
      <c r="DD145" s="91"/>
      <c r="DE145" s="91"/>
      <c r="DF145" s="91"/>
      <c r="DG145" s="91"/>
      <c r="DH145" s="91"/>
      <c r="DI145" s="91"/>
      <c r="DJ145" s="91"/>
      <c r="DK145" s="91"/>
      <c r="DL145" s="91"/>
      <c r="DM145" s="91"/>
      <c r="DN145" s="91"/>
      <c r="DO145" s="91"/>
      <c r="DP145" s="91"/>
      <c r="DQ145" s="91"/>
      <c r="DR145" s="91"/>
      <c r="DS145" s="91"/>
      <c r="DT145" s="91"/>
      <c r="DU145" s="91"/>
      <c r="DV145" s="91"/>
      <c r="DW145" s="91"/>
      <c r="DX145" s="91"/>
      <c r="DY145" s="91"/>
      <c r="DZ145" s="91"/>
      <c r="EA145" s="91"/>
      <c r="EB145" s="91"/>
      <c r="EC145" s="91"/>
      <c r="ED145" s="91"/>
      <c r="EE145" s="91"/>
      <c r="EF145" s="91"/>
      <c r="EG145" s="91"/>
      <c r="EH145" s="91"/>
      <c r="EI145" s="91"/>
      <c r="EJ145" s="91"/>
      <c r="EK145" s="91"/>
      <c r="EL145" s="91"/>
      <c r="EM145" s="91"/>
      <c r="EN145" s="91"/>
      <c r="EO145" s="91"/>
      <c r="EP145" s="91"/>
      <c r="EQ145" s="91"/>
      <c r="ER145" s="91"/>
      <c r="ES145" s="91"/>
      <c r="ET145" s="91"/>
      <c r="EU145" s="91"/>
      <c r="EV145" s="91"/>
      <c r="EW145" s="91"/>
      <c r="EX145" s="91"/>
      <c r="EY145" s="91"/>
      <c r="EZ145" s="91"/>
      <c r="FA145" s="91"/>
      <c r="FB145" s="91"/>
      <c r="FC145" s="91"/>
      <c r="FD145" s="91"/>
      <c r="FE145" s="91"/>
      <c r="FF145" s="91"/>
      <c r="FG145" s="91"/>
      <c r="FH145" s="91"/>
      <c r="FI145" s="91"/>
      <c r="FJ145" s="91"/>
      <c r="FK145" s="91"/>
      <c r="FL145" s="91"/>
      <c r="FM145" s="91"/>
      <c r="FN145" s="91"/>
      <c r="FO145" s="91"/>
      <c r="FP145" s="91"/>
      <c r="FQ145" s="91"/>
      <c r="FR145" s="91"/>
      <c r="FS145" s="91"/>
      <c r="FT145" s="91"/>
      <c r="FU145" s="91"/>
      <c r="FV145" s="91"/>
      <c r="FW145" s="91"/>
      <c r="FX145" s="91"/>
      <c r="FY145" s="91"/>
      <c r="FZ145" s="91"/>
      <c r="GA145" s="91"/>
      <c r="GB145" s="91"/>
      <c r="GC145" s="91"/>
      <c r="GD145" s="91"/>
      <c r="GE145" s="91"/>
      <c r="GF145" s="91"/>
      <c r="GG145" s="91"/>
      <c r="GH145" s="91"/>
      <c r="GI145" s="91"/>
      <c r="GJ145" s="91"/>
      <c r="GK145" s="91"/>
      <c r="GL145" s="91"/>
      <c r="GM145" s="91"/>
      <c r="GN145" s="91"/>
      <c r="GO145" s="91"/>
      <c r="GP145" s="91"/>
      <c r="GQ145" s="91"/>
      <c r="GR145" s="91"/>
      <c r="GS145" s="91"/>
      <c r="GT145" s="91"/>
      <c r="GU145" s="91"/>
      <c r="GV145" s="91"/>
      <c r="GW145" s="91"/>
      <c r="GX145" s="91"/>
      <c r="GY145" s="91"/>
      <c r="GZ145" s="91"/>
      <c r="HA145" s="91"/>
      <c r="HB145" s="91"/>
      <c r="HC145" s="91"/>
      <c r="HD145" s="91"/>
      <c r="HE145" s="91"/>
      <c r="HF145" s="91"/>
      <c r="HG145" s="91"/>
      <c r="HH145" s="91"/>
      <c r="HI145" s="91"/>
      <c r="HJ145" s="91"/>
      <c r="HK145" s="91"/>
      <c r="HL145" s="91"/>
      <c r="HM145" s="91"/>
      <c r="HN145" s="91"/>
      <c r="HO145" s="91"/>
      <c r="HP145" s="91"/>
      <c r="HQ145" s="91"/>
      <c r="HR145" s="91"/>
      <c r="HS145" s="91"/>
      <c r="HT145" s="91"/>
      <c r="HU145" s="91"/>
      <c r="HV145" s="91"/>
      <c r="HW145" s="91"/>
      <c r="HX145" s="91"/>
      <c r="HY145" s="91"/>
      <c r="HZ145" s="91"/>
      <c r="IA145" s="91"/>
      <c r="IB145" s="91"/>
      <c r="IC145" s="91"/>
      <c r="ID145" s="91"/>
      <c r="IE145" s="91"/>
      <c r="IF145" s="91"/>
      <c r="IG145" s="91"/>
      <c r="IH145" s="91"/>
      <c r="II145" s="91"/>
      <c r="IJ145" s="91"/>
      <c r="IK145" s="91"/>
      <c r="IL145" s="91"/>
      <c r="IM145" s="91"/>
      <c r="IN145" s="91"/>
      <c r="IO145" s="91"/>
      <c r="IP145" s="91"/>
      <c r="IQ145" s="91"/>
      <c r="IR145" s="91"/>
      <c r="IS145" s="91"/>
      <c r="IT145" s="91"/>
      <c r="IU145" s="91"/>
      <c r="IV145" s="91"/>
      <c r="IW145" s="91"/>
      <c r="IX145" s="91"/>
      <c r="IY145" s="91"/>
      <c r="IZ145" s="91"/>
      <c r="JA145" s="91"/>
      <c r="JB145" s="91"/>
      <c r="JC145" s="91"/>
      <c r="JD145" s="91"/>
      <c r="JE145" s="91"/>
      <c r="JF145" s="91"/>
      <c r="JG145" s="91"/>
      <c r="JH145" s="91"/>
      <c r="JI145" s="91"/>
      <c r="JJ145" s="91"/>
      <c r="JK145" s="91"/>
      <c r="JL145" s="91"/>
      <c r="JM145" s="91"/>
      <c r="JN145" s="91"/>
      <c r="JO145" s="91"/>
      <c r="JP145" s="91"/>
      <c r="JQ145" s="91"/>
      <c r="JR145" s="91"/>
      <c r="JS145" s="91"/>
      <c r="JT145" s="91"/>
      <c r="JU145" s="91"/>
      <c r="JV145" s="91"/>
      <c r="JW145" s="91"/>
      <c r="JX145" s="91"/>
      <c r="JY145" s="91"/>
      <c r="JZ145" s="91"/>
      <c r="KA145" s="91"/>
      <c r="KB145" s="91"/>
      <c r="KC145" s="91"/>
      <c r="KD145" s="91"/>
      <c r="KE145" s="91"/>
      <c r="KF145" s="91"/>
      <c r="KG145" s="91"/>
      <c r="KH145" s="91"/>
      <c r="KI145" s="91"/>
      <c r="KJ145" s="91"/>
      <c r="KK145" s="91"/>
      <c r="KL145" s="91"/>
      <c r="KM145" s="91"/>
      <c r="KN145" s="91"/>
      <c r="KO145" s="91"/>
      <c r="KP145" s="91"/>
      <c r="KQ145" s="91"/>
      <c r="KR145" s="91"/>
      <c r="KS145" s="91"/>
      <c r="KT145" s="91"/>
      <c r="KU145" s="91"/>
      <c r="KV145" s="91"/>
      <c r="KW145" s="91"/>
      <c r="KX145" s="91"/>
      <c r="KY145" s="91"/>
      <c r="KZ145" s="91"/>
      <c r="LA145" s="91"/>
      <c r="LB145" s="91"/>
      <c r="LC145" s="91"/>
      <c r="LD145" s="91"/>
      <c r="LE145" s="91"/>
      <c r="LF145" s="91"/>
      <c r="LG145" s="91"/>
      <c r="LH145" s="91"/>
      <c r="LI145" s="91"/>
      <c r="LJ145" s="91"/>
      <c r="LK145" s="91"/>
      <c r="LL145" s="91"/>
      <c r="LM145" s="91"/>
      <c r="LN145" s="91"/>
      <c r="LO145" s="91"/>
      <c r="LP145" s="91"/>
      <c r="LQ145" s="91"/>
      <c r="LR145" s="91"/>
      <c r="LS145" s="91"/>
      <c r="LT145" s="91"/>
      <c r="LU145" s="91"/>
      <c r="LV145" s="91"/>
      <c r="LW145" s="91"/>
      <c r="LX145" s="91"/>
      <c r="LY145" s="91"/>
      <c r="LZ145" s="91"/>
      <c r="MA145" s="91"/>
      <c r="MB145" s="91"/>
      <c r="MC145" s="91"/>
      <c r="MD145" s="91"/>
      <c r="ME145" s="91"/>
      <c r="MF145" s="91"/>
      <c r="MG145" s="91"/>
      <c r="MH145" s="91"/>
      <c r="MI145" s="91"/>
      <c r="MJ145" s="91"/>
      <c r="MK145" s="91"/>
      <c r="ML145" s="91"/>
      <c r="MM145" s="91"/>
      <c r="MN145" s="91"/>
      <c r="MO145" s="91"/>
      <c r="MP145" s="91"/>
      <c r="MQ145" s="91"/>
      <c r="MR145" s="91"/>
      <c r="MS145" s="91"/>
      <c r="MT145" s="91"/>
      <c r="MU145" s="91"/>
      <c r="MV145" s="91"/>
      <c r="MW145" s="91"/>
      <c r="MX145" s="91"/>
      <c r="MY145" s="91"/>
      <c r="MZ145" s="91"/>
      <c r="NA145" s="91"/>
      <c r="NB145" s="91"/>
      <c r="NC145" s="91"/>
      <c r="ND145" s="91"/>
      <c r="NE145" s="91"/>
      <c r="NF145" s="91"/>
      <c r="NG145" s="91"/>
      <c r="NH145" s="91"/>
      <c r="NI145" s="91"/>
      <c r="NJ145" s="91"/>
      <c r="NK145" s="91"/>
      <c r="NL145" s="91"/>
      <c r="NM145" s="91"/>
      <c r="NN145" s="91"/>
      <c r="NO145" s="91"/>
      <c r="NP145" s="91"/>
      <c r="NQ145" s="91"/>
      <c r="NR145" s="91"/>
      <c r="NS145" s="91"/>
      <c r="NT145" s="91"/>
      <c r="NU145" s="91"/>
      <c r="NV145" s="91"/>
      <c r="NW145" s="91"/>
      <c r="NX145" s="91"/>
      <c r="NY145" s="91"/>
      <c r="NZ145" s="91"/>
      <c r="OA145" s="91"/>
      <c r="OB145" s="91"/>
      <c r="OC145" s="91"/>
      <c r="OD145" s="91"/>
      <c r="OE145" s="91"/>
      <c r="OF145" s="91"/>
      <c r="OG145" s="91"/>
      <c r="OH145" s="91"/>
      <c r="OI145" s="91"/>
      <c r="OJ145" s="91"/>
      <c r="OK145" s="91"/>
      <c r="OL145" s="91"/>
      <c r="OM145" s="91"/>
      <c r="ON145" s="91"/>
      <c r="OO145" s="91"/>
      <c r="OP145" s="91"/>
      <c r="OQ145" s="91"/>
      <c r="OR145" s="91"/>
      <c r="OS145" s="91"/>
      <c r="OT145" s="91"/>
      <c r="OU145" s="91"/>
      <c r="OV145" s="91"/>
      <c r="OW145" s="91"/>
      <c r="OX145" s="91"/>
      <c r="OY145" s="91"/>
      <c r="OZ145" s="91"/>
      <c r="PA145" s="91"/>
      <c r="PB145" s="91"/>
      <c r="PC145" s="91"/>
      <c r="PD145" s="91"/>
      <c r="PE145" s="91"/>
      <c r="PF145" s="91"/>
      <c r="PG145" s="91"/>
      <c r="PH145" s="91"/>
      <c r="PI145" s="91"/>
      <c r="PJ145" s="91"/>
      <c r="PK145" s="91"/>
      <c r="PL145" s="91"/>
      <c r="PM145" s="91"/>
      <c r="PN145" s="91"/>
      <c r="PO145" s="91"/>
      <c r="PP145" s="91"/>
      <c r="PQ145" s="91"/>
      <c r="PR145" s="91"/>
      <c r="PS145" s="91"/>
      <c r="PT145" s="91"/>
      <c r="PU145" s="91"/>
      <c r="PV145" s="91"/>
      <c r="PW145" s="91"/>
      <c r="PX145" s="91"/>
      <c r="PY145" s="91"/>
      <c r="PZ145" s="91"/>
      <c r="QA145" s="91"/>
      <c r="QB145" s="91"/>
      <c r="QC145" s="91"/>
      <c r="QD145" s="91"/>
      <c r="QE145" s="91"/>
      <c r="QF145" s="91"/>
      <c r="QG145" s="91"/>
      <c r="QH145" s="91"/>
      <c r="QI145" s="91"/>
      <c r="QJ145" s="91"/>
      <c r="QK145" s="91"/>
      <c r="QL145" s="91"/>
      <c r="QM145" s="91"/>
      <c r="QN145" s="91"/>
      <c r="QO145" s="91"/>
      <c r="QP145" s="91"/>
      <c r="QQ145" s="91"/>
      <c r="QR145" s="91"/>
      <c r="QS145" s="91"/>
      <c r="QT145" s="91"/>
      <c r="QU145" s="91"/>
      <c r="QV145" s="91"/>
      <c r="QW145" s="91"/>
      <c r="QX145" s="91"/>
      <c r="QY145" s="91"/>
      <c r="QZ145" s="91"/>
      <c r="RA145" s="91"/>
      <c r="RB145" s="91"/>
      <c r="RC145" s="91"/>
      <c r="RD145" s="91"/>
      <c r="RE145" s="91"/>
      <c r="RF145" s="91"/>
      <c r="RG145" s="91"/>
      <c r="RH145" s="91"/>
      <c r="RI145" s="91"/>
      <c r="RJ145" s="91"/>
      <c r="RK145" s="91"/>
      <c r="RL145" s="91"/>
      <c r="RM145" s="91"/>
      <c r="RN145" s="91"/>
      <c r="RO145" s="91"/>
      <c r="RP145" s="91"/>
      <c r="RQ145" s="91"/>
      <c r="RR145" s="91"/>
      <c r="RS145" s="91"/>
      <c r="RT145" s="91"/>
      <c r="RU145" s="91"/>
      <c r="RV145" s="91"/>
      <c r="RW145" s="91"/>
      <c r="RX145" s="91"/>
      <c r="RY145" s="91"/>
      <c r="RZ145" s="91"/>
      <c r="SA145" s="91"/>
      <c r="SB145" s="91"/>
      <c r="SC145" s="91"/>
      <c r="SD145" s="91"/>
      <c r="SE145" s="91"/>
      <c r="SF145" s="91"/>
      <c r="SG145" s="91"/>
      <c r="SH145" s="91"/>
      <c r="SI145" s="91"/>
      <c r="SJ145" s="91"/>
      <c r="SK145" s="91"/>
      <c r="SL145" s="91"/>
      <c r="SM145" s="91"/>
      <c r="SN145" s="91"/>
      <c r="SO145" s="91"/>
      <c r="SP145" s="91"/>
      <c r="SQ145" s="91"/>
      <c r="SR145" s="91"/>
      <c r="SS145" s="91"/>
      <c r="ST145" s="91"/>
      <c r="SU145" s="91"/>
      <c r="SV145" s="91"/>
      <c r="SW145" s="91"/>
      <c r="SX145" s="91"/>
      <c r="SY145" s="91"/>
      <c r="SZ145" s="91"/>
      <c r="TA145" s="91"/>
      <c r="TB145" s="91"/>
      <c r="TC145" s="91"/>
      <c r="TD145" s="91"/>
      <c r="TE145" s="91"/>
      <c r="TF145" s="91"/>
      <c r="TG145" s="91"/>
      <c r="TH145" s="91"/>
      <c r="TI145" s="91"/>
      <c r="TJ145" s="91"/>
      <c r="TK145" s="91"/>
      <c r="TL145" s="91"/>
      <c r="TM145" s="91"/>
      <c r="TN145" s="91"/>
      <c r="TO145" s="91"/>
      <c r="TP145" s="91"/>
      <c r="TQ145" s="91"/>
      <c r="TR145" s="91"/>
      <c r="TS145" s="91"/>
      <c r="TT145" s="91"/>
      <c r="TU145" s="91"/>
      <c r="TV145" s="91"/>
      <c r="TW145" s="91"/>
      <c r="TX145" s="91"/>
      <c r="TY145" s="91"/>
      <c r="TZ145" s="91"/>
      <c r="UA145" s="91"/>
      <c r="UB145" s="91"/>
      <c r="UC145" s="91"/>
      <c r="UD145" s="91"/>
      <c r="UE145" s="91"/>
      <c r="UF145" s="91"/>
      <c r="UG145" s="91"/>
      <c r="UH145" s="91"/>
      <c r="UI145" s="91"/>
      <c r="UJ145" s="91"/>
      <c r="UK145" s="91"/>
      <c r="UL145" s="91"/>
      <c r="UM145" s="91"/>
      <c r="UN145" s="91"/>
      <c r="UO145" s="91"/>
      <c r="UP145" s="91"/>
      <c r="UQ145" s="91"/>
      <c r="UR145" s="91"/>
      <c r="US145" s="91"/>
      <c r="UT145" s="91"/>
      <c r="UU145" s="91"/>
      <c r="UV145" s="91"/>
      <c r="UW145" s="91"/>
      <c r="UX145" s="91"/>
      <c r="UY145" s="91"/>
      <c r="UZ145" s="91"/>
      <c r="VA145" s="91"/>
      <c r="VB145" s="91"/>
      <c r="VC145" s="91"/>
      <c r="VD145" s="91"/>
      <c r="VE145" s="91"/>
      <c r="VF145" s="91"/>
      <c r="VG145" s="91"/>
      <c r="VH145" s="91"/>
      <c r="VI145" s="91"/>
      <c r="VJ145" s="91"/>
      <c r="VK145" s="91"/>
      <c r="VL145" s="91"/>
      <c r="VM145" s="91"/>
      <c r="VN145" s="91"/>
      <c r="VO145" s="91"/>
      <c r="VP145" s="91"/>
      <c r="VQ145" s="91"/>
      <c r="VR145" s="91"/>
      <c r="VS145" s="91"/>
      <c r="VT145" s="91"/>
      <c r="VU145" s="91"/>
      <c r="VV145" s="91"/>
      <c r="VW145" s="91"/>
      <c r="VX145" s="91"/>
      <c r="VY145" s="91"/>
      <c r="VZ145" s="91"/>
      <c r="WA145" s="91"/>
      <c r="WB145" s="91"/>
      <c r="WC145" s="91"/>
      <c r="WD145" s="91"/>
      <c r="WE145" s="91"/>
      <c r="WF145" s="91"/>
      <c r="WG145" s="91"/>
      <c r="WH145" s="91"/>
      <c r="WI145" s="91"/>
      <c r="WJ145" s="91"/>
      <c r="WK145" s="91"/>
      <c r="WL145" s="91"/>
      <c r="WM145" s="91"/>
      <c r="WN145" s="91"/>
      <c r="WO145" s="91"/>
      <c r="WP145" s="91"/>
      <c r="WQ145" s="91"/>
      <c r="WR145" s="91"/>
      <c r="WS145" s="91"/>
      <c r="WT145" s="91"/>
      <c r="WU145" s="91"/>
      <c r="WV145" s="91"/>
      <c r="WW145" s="91"/>
      <c r="WX145" s="91"/>
      <c r="WY145" s="91"/>
      <c r="WZ145" s="91"/>
      <c r="XA145" s="91"/>
      <c r="XB145" s="91"/>
      <c r="XC145" s="91"/>
      <c r="XD145" s="91"/>
      <c r="XE145" s="91"/>
      <c r="XF145" s="91"/>
      <c r="XG145" s="91"/>
      <c r="XH145" s="91"/>
      <c r="XI145" s="91"/>
      <c r="XJ145" s="91"/>
      <c r="XK145" s="91"/>
      <c r="XL145" s="91"/>
      <c r="XM145" s="91"/>
      <c r="XN145" s="91"/>
      <c r="XO145" s="91"/>
      <c r="XP145" s="91"/>
      <c r="XQ145" s="91"/>
      <c r="XR145" s="91"/>
      <c r="XS145" s="91"/>
      <c r="XT145" s="91"/>
      <c r="XU145" s="91"/>
      <c r="XV145" s="91"/>
      <c r="XW145" s="91"/>
      <c r="XX145" s="91"/>
      <c r="XY145" s="91"/>
      <c r="XZ145" s="91"/>
      <c r="YA145" s="91"/>
      <c r="YB145" s="91"/>
      <c r="YC145" s="91"/>
      <c r="YD145" s="91"/>
      <c r="YE145" s="91"/>
      <c r="YF145" s="91"/>
      <c r="YG145" s="91"/>
      <c r="YH145" s="91"/>
      <c r="YI145" s="91"/>
      <c r="YJ145" s="91"/>
      <c r="YK145" s="91"/>
      <c r="YL145" s="91"/>
      <c r="YM145" s="91"/>
      <c r="YN145" s="91"/>
      <c r="YO145" s="91"/>
      <c r="YP145" s="91"/>
      <c r="YQ145" s="91"/>
      <c r="YR145" s="91"/>
      <c r="YS145" s="91"/>
      <c r="YT145" s="91"/>
      <c r="YU145" s="91"/>
      <c r="YV145" s="91"/>
      <c r="YW145" s="91"/>
      <c r="YX145" s="91"/>
      <c r="YY145" s="91"/>
      <c r="YZ145" s="91"/>
      <c r="ZA145" s="91"/>
      <c r="ZB145" s="91"/>
      <c r="ZC145" s="91"/>
      <c r="ZD145" s="91"/>
      <c r="ZE145" s="91"/>
      <c r="ZF145" s="91"/>
      <c r="ZG145" s="91"/>
      <c r="ZH145" s="91"/>
      <c r="ZI145" s="91"/>
      <c r="ZJ145" s="91"/>
      <c r="ZK145" s="91"/>
      <c r="ZL145" s="91"/>
      <c r="ZM145" s="91"/>
      <c r="ZN145" s="91"/>
      <c r="ZO145" s="91"/>
      <c r="ZP145" s="91"/>
      <c r="ZQ145" s="91"/>
      <c r="ZR145" s="91"/>
      <c r="ZS145" s="91"/>
      <c r="ZT145" s="91"/>
      <c r="ZU145" s="91"/>
      <c r="ZV145" s="91"/>
      <c r="ZW145" s="91"/>
      <c r="ZX145" s="91"/>
      <c r="ZY145" s="91"/>
      <c r="ZZ145" s="91"/>
      <c r="AAA145" s="91"/>
      <c r="AAB145" s="91"/>
      <c r="AAC145" s="91"/>
      <c r="AAD145" s="91"/>
      <c r="AAE145" s="91"/>
      <c r="AAF145" s="91"/>
      <c r="AAG145" s="91"/>
      <c r="AAH145" s="91"/>
      <c r="AAI145" s="91"/>
      <c r="AAJ145" s="91"/>
      <c r="AAK145" s="91"/>
      <c r="AAL145" s="91"/>
      <c r="AAM145" s="91"/>
      <c r="AAN145" s="91"/>
      <c r="AAO145" s="91"/>
      <c r="AAP145" s="91"/>
      <c r="AAQ145" s="91"/>
      <c r="AAR145" s="91"/>
      <c r="AAS145" s="91"/>
      <c r="AAT145" s="91"/>
      <c r="AAU145" s="91"/>
      <c r="AAV145" s="91"/>
      <c r="AAW145" s="91"/>
      <c r="AAX145" s="91"/>
      <c r="AAY145" s="91"/>
      <c r="AAZ145" s="91"/>
      <c r="ABA145" s="91"/>
      <c r="ABB145" s="91"/>
      <c r="ABC145" s="91"/>
      <c r="ABD145" s="91"/>
      <c r="ABE145" s="91"/>
      <c r="ABF145" s="91"/>
      <c r="ABG145" s="91"/>
      <c r="ABH145" s="91"/>
      <c r="ABI145" s="91"/>
      <c r="ABJ145" s="91"/>
      <c r="ABK145" s="91"/>
      <c r="ABL145" s="91"/>
      <c r="ABM145" s="91"/>
      <c r="ABN145" s="91"/>
      <c r="ABO145" s="91"/>
      <c r="ABP145" s="91"/>
      <c r="ABQ145" s="91"/>
      <c r="ABR145" s="91"/>
      <c r="ABS145" s="91"/>
      <c r="ABT145" s="91"/>
      <c r="ABU145" s="91"/>
      <c r="ABV145" s="91"/>
      <c r="ABW145" s="91"/>
      <c r="ABX145" s="91"/>
      <c r="ABY145" s="91"/>
      <c r="ABZ145" s="91"/>
      <c r="ACA145" s="91"/>
      <c r="ACB145" s="91"/>
      <c r="ACC145" s="91"/>
      <c r="ACD145" s="91"/>
      <c r="ACE145" s="91"/>
      <c r="ACF145" s="91"/>
      <c r="ACG145" s="91"/>
      <c r="ACH145" s="91"/>
      <c r="ACI145" s="91"/>
      <c r="ACJ145" s="91"/>
      <c r="ACK145" s="91"/>
      <c r="ACL145" s="91"/>
      <c r="ACM145" s="91"/>
      <c r="ACN145" s="91"/>
      <c r="ACO145" s="91"/>
      <c r="ACP145" s="91"/>
      <c r="ACQ145" s="91"/>
      <c r="ACR145" s="91"/>
      <c r="ACS145" s="91"/>
      <c r="ACT145" s="91"/>
      <c r="ACU145" s="91"/>
      <c r="ACV145" s="91"/>
      <c r="ACW145" s="91"/>
      <c r="ACX145" s="91"/>
      <c r="ACY145" s="91"/>
      <c r="ACZ145" s="91"/>
      <c r="ADA145" s="91"/>
      <c r="ADB145" s="91"/>
      <c r="ADC145" s="91"/>
      <c r="ADD145" s="91"/>
      <c r="ADE145" s="91"/>
      <c r="ADF145" s="91"/>
      <c r="ADG145" s="91"/>
      <c r="ADH145" s="91"/>
      <c r="ADI145" s="91"/>
      <c r="ADJ145" s="91"/>
      <c r="ADK145" s="91"/>
      <c r="ADL145" s="91"/>
      <c r="ADM145" s="91"/>
      <c r="ADN145" s="91"/>
      <c r="ADO145" s="91"/>
      <c r="ADP145" s="91"/>
      <c r="ADQ145" s="91"/>
      <c r="ADR145" s="91"/>
      <c r="ADS145" s="91"/>
      <c r="ADT145" s="91"/>
      <c r="ADU145" s="91"/>
      <c r="ADV145" s="91"/>
      <c r="ADW145" s="91"/>
      <c r="ADX145" s="91"/>
      <c r="ADY145" s="91"/>
      <c r="ADZ145" s="91"/>
      <c r="AEA145" s="91"/>
      <c r="AEB145" s="91"/>
      <c r="AEC145" s="91"/>
      <c r="AED145" s="91"/>
      <c r="AEE145" s="91"/>
      <c r="AEF145" s="91"/>
      <c r="AEG145" s="91"/>
      <c r="AEH145" s="91"/>
      <c r="AEI145" s="91"/>
      <c r="AEJ145" s="91"/>
      <c r="AEK145" s="91"/>
      <c r="AEL145" s="91"/>
      <c r="AEM145" s="91"/>
      <c r="AEN145" s="91"/>
      <c r="AEO145" s="91"/>
      <c r="AEP145" s="91"/>
      <c r="AEQ145" s="91"/>
      <c r="AER145" s="91"/>
      <c r="AES145" s="91"/>
      <c r="AET145" s="91"/>
      <c r="AEU145" s="91"/>
      <c r="AEV145" s="91"/>
      <c r="AEW145" s="91"/>
      <c r="AEX145" s="91"/>
      <c r="AEY145" s="91"/>
      <c r="AEZ145" s="91"/>
      <c r="AFA145" s="91"/>
      <c r="AFB145" s="91"/>
      <c r="AFC145" s="91"/>
      <c r="AFD145" s="91"/>
      <c r="AFE145" s="91"/>
      <c r="AFF145" s="91"/>
      <c r="AFG145" s="91"/>
      <c r="AFH145" s="91"/>
      <c r="AFI145" s="91"/>
      <c r="AFJ145" s="91"/>
      <c r="AFK145" s="91"/>
      <c r="AFL145" s="91"/>
      <c r="AFM145" s="91"/>
      <c r="AFN145" s="91"/>
      <c r="AFO145" s="91"/>
      <c r="AFP145" s="91"/>
      <c r="AFQ145" s="91"/>
      <c r="AFR145" s="91"/>
      <c r="AFS145" s="91"/>
      <c r="AFT145" s="91"/>
      <c r="AFU145" s="91"/>
      <c r="AFV145" s="91"/>
      <c r="AFW145" s="91"/>
      <c r="AFX145" s="91"/>
      <c r="AFY145" s="91"/>
      <c r="AFZ145" s="91"/>
      <c r="AGA145" s="91"/>
      <c r="AGB145" s="91"/>
      <c r="AGC145" s="91"/>
      <c r="AGD145" s="91"/>
      <c r="AGE145" s="91"/>
      <c r="AGF145" s="91"/>
      <c r="AGG145" s="91"/>
      <c r="AGH145" s="91"/>
      <c r="AGI145" s="91"/>
      <c r="AGJ145" s="91"/>
      <c r="AGK145" s="91"/>
      <c r="AGL145" s="91"/>
      <c r="AGM145" s="91"/>
      <c r="AGN145" s="91"/>
      <c r="AGO145" s="91"/>
      <c r="AGP145" s="91"/>
      <c r="AGQ145" s="91"/>
      <c r="AGR145" s="91"/>
      <c r="AGS145" s="91"/>
      <c r="AGT145" s="91"/>
      <c r="AGU145" s="91"/>
      <c r="AGV145" s="91"/>
      <c r="AGW145" s="91"/>
      <c r="AGX145" s="91"/>
      <c r="AGY145" s="91"/>
      <c r="AGZ145" s="91"/>
      <c r="AHA145" s="91"/>
      <c r="AHB145" s="91"/>
      <c r="AHC145" s="91"/>
      <c r="AHD145" s="91"/>
      <c r="AHE145" s="91"/>
      <c r="AHF145" s="91"/>
      <c r="AHG145" s="91"/>
      <c r="AHH145" s="91"/>
      <c r="AHI145" s="91"/>
      <c r="AHJ145" s="91"/>
      <c r="AHK145" s="91"/>
      <c r="AHL145" s="91"/>
      <c r="AHM145" s="91"/>
      <c r="AHN145" s="91"/>
      <c r="AHO145" s="91"/>
      <c r="AHP145" s="91"/>
      <c r="AHQ145" s="91"/>
      <c r="AHR145" s="91"/>
      <c r="AHS145" s="91"/>
      <c r="AHT145" s="91"/>
      <c r="AHU145" s="91"/>
      <c r="AHV145" s="91"/>
      <c r="AHW145" s="91"/>
      <c r="AHX145" s="91"/>
      <c r="AHY145" s="91"/>
      <c r="AHZ145" s="91"/>
      <c r="AIA145" s="91"/>
      <c r="AIB145" s="91"/>
      <c r="AIC145" s="91"/>
      <c r="AID145" s="91"/>
      <c r="AIE145" s="91"/>
      <c r="AIF145" s="91"/>
      <c r="AIG145" s="91"/>
      <c r="AIH145" s="91"/>
      <c r="AII145" s="91"/>
      <c r="AIJ145" s="91"/>
      <c r="AIK145" s="91"/>
      <c r="AIL145" s="91"/>
      <c r="AIM145" s="91"/>
      <c r="AIN145" s="91"/>
      <c r="AIO145" s="91"/>
      <c r="AIP145" s="91"/>
      <c r="AIQ145" s="91"/>
      <c r="AIR145" s="91"/>
      <c r="AIS145" s="91"/>
      <c r="AIT145" s="91"/>
      <c r="AIU145" s="91"/>
      <c r="AIV145" s="91"/>
      <c r="AIW145" s="91"/>
      <c r="AIX145" s="91"/>
      <c r="AIY145" s="91"/>
      <c r="AIZ145" s="91"/>
      <c r="AJA145" s="91"/>
      <c r="AJB145" s="91"/>
      <c r="AJC145" s="91"/>
      <c r="AJD145" s="91"/>
      <c r="AJE145" s="91"/>
      <c r="AJF145" s="91"/>
      <c r="AJG145" s="91"/>
      <c r="AJH145" s="91"/>
      <c r="AJI145" s="91"/>
      <c r="AJJ145" s="91"/>
      <c r="AJK145" s="91"/>
      <c r="AJL145" s="91"/>
      <c r="AJM145" s="91"/>
      <c r="AJN145" s="91"/>
      <c r="AJO145" s="91"/>
      <c r="AJP145" s="91"/>
      <c r="AJQ145" s="91"/>
      <c r="AJR145" s="91"/>
      <c r="AJS145" s="91"/>
      <c r="AJT145" s="91"/>
      <c r="AJU145" s="91"/>
      <c r="AJV145" s="91"/>
      <c r="AJW145" s="91"/>
      <c r="AJX145" s="91"/>
      <c r="AJY145" s="91"/>
      <c r="AJZ145" s="91"/>
      <c r="AKA145" s="91"/>
      <c r="AKB145" s="91"/>
      <c r="AKC145" s="91"/>
      <c r="AKD145" s="91"/>
      <c r="AKE145" s="91"/>
      <c r="AKF145" s="91"/>
      <c r="AKG145" s="91"/>
      <c r="AKH145" s="91"/>
      <c r="AKI145" s="91"/>
      <c r="AKJ145" s="91"/>
      <c r="AKK145" s="91"/>
      <c r="AKL145" s="91"/>
      <c r="AKM145" s="91"/>
      <c r="AKN145" s="91"/>
      <c r="AKO145" s="91"/>
      <c r="AKP145" s="91"/>
      <c r="AKQ145" s="91"/>
      <c r="AKR145" s="91"/>
      <c r="AKS145" s="91"/>
      <c r="AKT145" s="91"/>
      <c r="AKU145" s="91"/>
      <c r="AKV145" s="91"/>
      <c r="AKW145" s="91"/>
      <c r="AKX145" s="91"/>
      <c r="AKY145" s="91"/>
      <c r="AKZ145" s="91"/>
      <c r="ALA145" s="91"/>
      <c r="ALB145" s="91"/>
      <c r="ALC145" s="91"/>
      <c r="ALD145" s="91"/>
      <c r="ALE145" s="91"/>
      <c r="ALF145" s="91"/>
      <c r="ALG145" s="91"/>
      <c r="ALH145" s="91"/>
      <c r="ALI145" s="91"/>
      <c r="ALJ145" s="91"/>
      <c r="ALK145" s="91"/>
      <c r="ALL145" s="91"/>
      <c r="ALM145" s="91"/>
      <c r="ALN145" s="91"/>
      <c r="ALO145" s="91"/>
      <c r="ALP145" s="91"/>
      <c r="ALQ145" s="91"/>
      <c r="ALR145" s="91"/>
      <c r="ALS145" s="91"/>
      <c r="ALT145" s="91"/>
      <c r="ALU145" s="91"/>
      <c r="ALV145" s="91"/>
      <c r="ALW145" s="91"/>
      <c r="ALX145" s="91"/>
      <c r="ALY145" s="91"/>
      <c r="ALZ145" s="91"/>
      <c r="AMA145" s="91"/>
      <c r="AMB145" s="91"/>
      <c r="AMC145" s="91"/>
      <c r="AMD145" s="91"/>
      <c r="AME145" s="91"/>
      <c r="AMF145" s="91"/>
      <c r="AMG145" s="91"/>
      <c r="AMH145" s="91"/>
      <c r="AMI145" s="91"/>
      <c r="AMJ145" s="91"/>
      <c r="AMK145" s="91"/>
      <c r="AML145" s="91"/>
      <c r="AMM145" s="91"/>
      <c r="AMN145" s="91"/>
      <c r="AMO145" s="91"/>
      <c r="AMP145" s="91"/>
      <c r="AMQ145" s="91"/>
      <c r="AMR145" s="91"/>
      <c r="AMS145" s="91"/>
      <c r="AMT145" s="91"/>
      <c r="AMU145" s="91"/>
      <c r="AMV145" s="91"/>
      <c r="AMW145" s="91"/>
      <c r="AMX145" s="91"/>
      <c r="AMY145" s="91"/>
      <c r="AMZ145" s="91"/>
      <c r="ANA145" s="91"/>
      <c r="ANB145" s="91"/>
      <c r="ANC145" s="91"/>
      <c r="AND145" s="91"/>
      <c r="ANE145" s="91"/>
      <c r="ANF145" s="91"/>
      <c r="ANG145" s="91"/>
      <c r="ANH145" s="91"/>
      <c r="ANI145" s="91"/>
      <c r="ANJ145" s="91"/>
      <c r="ANK145" s="91"/>
      <c r="ANL145" s="91"/>
      <c r="ANM145" s="91"/>
      <c r="ANN145" s="91"/>
      <c r="ANO145" s="91"/>
      <c r="ANP145" s="91"/>
      <c r="ANQ145" s="91"/>
      <c r="ANR145" s="91"/>
      <c r="ANS145" s="91"/>
      <c r="ANT145" s="91"/>
      <c r="ANU145" s="91"/>
      <c r="ANV145" s="91"/>
      <c r="ANW145" s="91"/>
      <c r="ANX145" s="91"/>
      <c r="ANY145" s="91"/>
      <c r="ANZ145" s="91"/>
      <c r="AOA145" s="91"/>
      <c r="AOB145" s="91"/>
      <c r="AOC145" s="91"/>
      <c r="AOD145" s="91"/>
      <c r="AOE145" s="91"/>
      <c r="AOF145" s="91"/>
      <c r="AOG145" s="91"/>
      <c r="AOH145" s="91"/>
      <c r="AOI145" s="91"/>
      <c r="AOJ145" s="91"/>
      <c r="AOK145" s="91"/>
      <c r="AOL145" s="91"/>
      <c r="AOM145" s="91"/>
      <c r="AON145" s="91"/>
      <c r="AOO145" s="91"/>
      <c r="AOP145" s="91"/>
      <c r="AOQ145" s="91"/>
      <c r="AOR145" s="91"/>
      <c r="AOS145" s="91"/>
      <c r="AOT145" s="91"/>
      <c r="AOU145" s="91"/>
      <c r="AOV145" s="91"/>
      <c r="AOW145" s="91"/>
      <c r="AOX145" s="91"/>
      <c r="AOY145" s="91"/>
      <c r="AOZ145" s="91"/>
      <c r="APA145" s="91"/>
      <c r="APB145" s="91"/>
      <c r="APC145" s="91"/>
      <c r="APD145" s="91"/>
      <c r="APE145" s="91"/>
      <c r="APF145" s="91"/>
      <c r="APG145" s="91"/>
      <c r="APH145" s="91"/>
      <c r="API145" s="91"/>
      <c r="APJ145" s="91"/>
      <c r="APK145" s="91"/>
      <c r="APL145" s="91"/>
      <c r="APM145" s="91"/>
      <c r="APN145" s="91"/>
      <c r="APO145" s="91"/>
      <c r="APP145" s="91"/>
      <c r="APQ145" s="91"/>
      <c r="APR145" s="91"/>
      <c r="APS145" s="91"/>
      <c r="APT145" s="91"/>
      <c r="APU145" s="91"/>
      <c r="APV145" s="91"/>
      <c r="APW145" s="91"/>
      <c r="APX145" s="91"/>
      <c r="APY145" s="91"/>
      <c r="APZ145" s="91"/>
      <c r="AQA145" s="91"/>
      <c r="AQB145" s="91"/>
      <c r="AQC145" s="91"/>
      <c r="AQD145" s="91"/>
      <c r="AQE145" s="91"/>
      <c r="AQF145" s="91"/>
      <c r="AQG145" s="91"/>
      <c r="AQH145" s="91"/>
      <c r="AQI145" s="91"/>
      <c r="AQJ145" s="91"/>
      <c r="AQK145" s="91"/>
      <c r="AQL145" s="91"/>
      <c r="AQM145" s="91"/>
      <c r="AQN145" s="91"/>
      <c r="AQO145" s="91"/>
      <c r="AQP145" s="91"/>
      <c r="AQQ145" s="91"/>
      <c r="AQR145" s="91"/>
      <c r="AQS145" s="91"/>
      <c r="AQT145" s="91"/>
      <c r="AQU145" s="91"/>
      <c r="AQV145" s="91"/>
      <c r="AQW145" s="91"/>
      <c r="AQX145" s="91"/>
      <c r="AQY145" s="91"/>
      <c r="AQZ145" s="91"/>
      <c r="ARA145" s="91"/>
      <c r="ARB145" s="91"/>
      <c r="ARC145" s="91"/>
      <c r="ARD145" s="91"/>
      <c r="ARE145" s="91"/>
      <c r="ARF145" s="91"/>
      <c r="ARG145" s="91"/>
      <c r="ARH145" s="91"/>
      <c r="ARI145" s="91"/>
      <c r="ARJ145" s="91"/>
      <c r="ARK145" s="91"/>
      <c r="ARL145" s="91"/>
      <c r="ARM145" s="91"/>
      <c r="ARN145" s="91"/>
      <c r="ARO145" s="91"/>
      <c r="ARP145" s="91"/>
      <c r="ARQ145" s="91"/>
      <c r="ARR145" s="91"/>
      <c r="ARS145" s="91"/>
      <c r="ART145" s="91"/>
      <c r="ARU145" s="91"/>
      <c r="ARV145" s="91"/>
      <c r="ARW145" s="91"/>
      <c r="ARX145" s="91"/>
      <c r="ARY145" s="91"/>
      <c r="ARZ145" s="91"/>
      <c r="ASA145" s="91"/>
      <c r="ASB145" s="91"/>
      <c r="ASC145" s="91"/>
      <c r="ASD145" s="91"/>
      <c r="ASE145" s="91"/>
      <c r="ASF145" s="91"/>
      <c r="ASG145" s="91"/>
      <c r="ASH145" s="91"/>
      <c r="ASI145" s="91"/>
      <c r="ASJ145" s="91"/>
      <c r="ASK145" s="91"/>
      <c r="ASL145" s="91"/>
      <c r="ASM145" s="91"/>
      <c r="ASN145" s="91"/>
      <c r="ASO145" s="91"/>
      <c r="ASP145" s="91"/>
      <c r="ASQ145" s="91"/>
      <c r="ASR145" s="91"/>
      <c r="ASS145" s="91"/>
      <c r="AST145" s="91"/>
      <c r="ASU145" s="91"/>
      <c r="ASV145" s="91"/>
      <c r="ASW145" s="91"/>
      <c r="ASX145" s="91"/>
      <c r="ASY145" s="91"/>
      <c r="ASZ145" s="91"/>
      <c r="ATA145" s="91"/>
      <c r="ATB145" s="91"/>
      <c r="ATC145" s="91"/>
      <c r="ATD145" s="91"/>
      <c r="ATE145" s="91"/>
      <c r="ATF145" s="91"/>
      <c r="ATG145" s="91"/>
      <c r="ATH145" s="91"/>
      <c r="ATI145" s="91"/>
      <c r="ATJ145" s="91"/>
      <c r="ATK145" s="91"/>
      <c r="ATL145" s="91"/>
      <c r="ATM145" s="91"/>
      <c r="ATN145" s="91"/>
      <c r="ATO145" s="91"/>
      <c r="ATP145" s="91"/>
      <c r="ATQ145" s="91"/>
      <c r="ATR145" s="91"/>
      <c r="ATS145" s="91"/>
      <c r="ATT145" s="91"/>
      <c r="ATU145" s="91"/>
      <c r="ATV145" s="91"/>
      <c r="ATW145" s="91"/>
      <c r="ATX145" s="91"/>
      <c r="ATY145" s="91"/>
      <c r="ATZ145" s="91"/>
      <c r="AUA145" s="91"/>
      <c r="AUB145" s="91"/>
      <c r="AUC145" s="91"/>
      <c r="AUD145" s="91"/>
      <c r="AUE145" s="91"/>
      <c r="AUF145" s="91"/>
      <c r="AUG145" s="91"/>
      <c r="AUH145" s="91"/>
      <c r="AUI145" s="91"/>
      <c r="AUJ145" s="91"/>
      <c r="AUK145" s="91"/>
      <c r="AUL145" s="91"/>
      <c r="AUM145" s="91"/>
      <c r="AUN145" s="91"/>
      <c r="AUO145" s="91"/>
      <c r="AUP145" s="91"/>
      <c r="AUQ145" s="91"/>
      <c r="AUR145" s="91"/>
      <c r="AUS145" s="91"/>
      <c r="AUT145" s="91"/>
      <c r="AUU145" s="91"/>
      <c r="AUV145" s="91"/>
      <c r="AUW145" s="91"/>
      <c r="AUX145" s="91"/>
      <c r="AUY145" s="91"/>
      <c r="AUZ145" s="91"/>
      <c r="AVA145" s="91"/>
      <c r="AVB145" s="91"/>
      <c r="AVC145" s="91"/>
      <c r="AVD145" s="91"/>
      <c r="AVE145" s="91"/>
      <c r="AVF145" s="91"/>
      <c r="AVG145" s="91"/>
      <c r="AVH145" s="91"/>
      <c r="AVI145" s="91"/>
      <c r="AVJ145" s="91"/>
      <c r="AVK145" s="91"/>
      <c r="AVL145" s="91"/>
      <c r="AVM145" s="91"/>
      <c r="AVN145" s="91"/>
      <c r="AVO145" s="91"/>
      <c r="AVP145" s="91"/>
      <c r="AVQ145" s="91"/>
      <c r="AVR145" s="91"/>
      <c r="AVS145" s="91"/>
      <c r="AVT145" s="91"/>
      <c r="AVU145" s="91"/>
      <c r="AVV145" s="91"/>
      <c r="AVW145" s="91"/>
      <c r="AVX145" s="91"/>
      <c r="AVY145" s="91"/>
      <c r="AVZ145" s="91"/>
      <c r="AWA145" s="91"/>
      <c r="AWB145" s="91"/>
      <c r="AWC145" s="91"/>
      <c r="AWD145" s="91"/>
      <c r="AWE145" s="91"/>
      <c r="AWF145" s="91"/>
      <c r="AWG145" s="91"/>
      <c r="AWH145" s="91"/>
      <c r="AWI145" s="91"/>
      <c r="AWJ145" s="91"/>
      <c r="AWK145" s="91"/>
      <c r="AWL145" s="91"/>
      <c r="AWM145" s="91"/>
      <c r="AWN145" s="91"/>
      <c r="AWO145" s="91"/>
      <c r="AWP145" s="91"/>
      <c r="AWQ145" s="91"/>
      <c r="AWR145" s="91"/>
      <c r="AWS145" s="91"/>
      <c r="AWT145" s="91"/>
      <c r="AWU145" s="91"/>
      <c r="AWV145" s="91"/>
      <c r="AWW145" s="91"/>
      <c r="AWX145" s="91"/>
      <c r="AWY145" s="91"/>
      <c r="AWZ145" s="91"/>
      <c r="AXA145" s="91"/>
      <c r="AXB145" s="91"/>
      <c r="AXC145" s="91"/>
      <c r="AXD145" s="91"/>
      <c r="AXE145" s="91"/>
      <c r="AXF145" s="91"/>
      <c r="AXG145" s="91"/>
      <c r="AXH145" s="91"/>
      <c r="AXI145" s="91"/>
      <c r="AXJ145" s="91"/>
      <c r="AXK145" s="91"/>
      <c r="AXL145" s="91"/>
      <c r="AXM145" s="91"/>
      <c r="AXN145" s="91"/>
      <c r="AXO145" s="91"/>
      <c r="AXP145" s="91"/>
      <c r="AXQ145" s="91"/>
      <c r="AXR145" s="91"/>
      <c r="AXS145" s="91"/>
      <c r="AXT145" s="91"/>
      <c r="AXU145" s="91"/>
      <c r="AXV145" s="91"/>
      <c r="AXW145" s="91"/>
      <c r="AXX145" s="91"/>
      <c r="AXY145" s="91"/>
      <c r="AXZ145" s="91"/>
      <c r="AYA145" s="91"/>
      <c r="AYB145" s="91"/>
      <c r="AYC145" s="91"/>
      <c r="AYD145" s="91"/>
      <c r="AYE145" s="91"/>
      <c r="AYF145" s="91"/>
      <c r="AYG145" s="91"/>
      <c r="AYH145" s="91"/>
      <c r="AYI145" s="91"/>
      <c r="AYJ145" s="91"/>
      <c r="AYK145" s="91"/>
      <c r="AYL145" s="91"/>
      <c r="AYM145" s="91"/>
      <c r="AYN145" s="91"/>
      <c r="AYO145" s="91"/>
      <c r="AYP145" s="91"/>
      <c r="AYQ145" s="91"/>
      <c r="AYR145" s="91"/>
      <c r="AYS145" s="91"/>
      <c r="AYT145" s="91"/>
      <c r="AYU145" s="91"/>
      <c r="AYV145" s="91"/>
      <c r="AYW145" s="91"/>
      <c r="AYX145" s="91"/>
      <c r="AYY145" s="91"/>
      <c r="AYZ145" s="91"/>
      <c r="AZA145" s="91"/>
      <c r="AZB145" s="91"/>
      <c r="AZC145" s="91"/>
      <c r="AZD145" s="91"/>
      <c r="AZE145" s="91"/>
      <c r="AZF145" s="91"/>
      <c r="AZG145" s="91"/>
      <c r="AZH145" s="91"/>
      <c r="AZI145" s="91"/>
      <c r="AZJ145" s="91"/>
      <c r="AZK145" s="91"/>
      <c r="AZL145" s="91"/>
      <c r="AZM145" s="91"/>
      <c r="AZN145" s="91"/>
      <c r="AZO145" s="91"/>
      <c r="AZP145" s="91"/>
      <c r="AZQ145" s="91"/>
      <c r="AZR145" s="91"/>
      <c r="AZS145" s="91"/>
      <c r="AZT145" s="91"/>
      <c r="AZU145" s="91"/>
      <c r="AZV145" s="91"/>
      <c r="AZW145" s="91"/>
      <c r="AZX145" s="91"/>
      <c r="AZY145" s="91"/>
      <c r="AZZ145" s="91"/>
      <c r="BAA145" s="91"/>
      <c r="BAB145" s="91"/>
      <c r="BAC145" s="91"/>
      <c r="BAD145" s="91"/>
      <c r="BAE145" s="91"/>
      <c r="BAF145" s="91"/>
      <c r="BAG145" s="91"/>
      <c r="BAH145" s="91"/>
      <c r="BAI145" s="91"/>
      <c r="BAJ145" s="91"/>
      <c r="BAK145" s="91"/>
      <c r="BAL145" s="91"/>
      <c r="BAM145" s="91"/>
      <c r="BAN145" s="91"/>
      <c r="BAO145" s="91"/>
      <c r="BAP145" s="91"/>
      <c r="BAQ145" s="91"/>
      <c r="BAR145" s="91"/>
      <c r="BAS145" s="91"/>
      <c r="BAT145" s="91"/>
      <c r="BAU145" s="91"/>
      <c r="BAV145" s="91"/>
      <c r="BAW145" s="91"/>
      <c r="BAX145" s="91"/>
      <c r="BAY145" s="91"/>
      <c r="BAZ145" s="91"/>
      <c r="BBA145" s="91"/>
      <c r="BBB145" s="91"/>
      <c r="BBC145" s="91"/>
      <c r="BBD145" s="91"/>
      <c r="BBE145" s="91"/>
      <c r="BBF145" s="91"/>
      <c r="BBG145" s="91"/>
      <c r="BBH145" s="91"/>
      <c r="BBI145" s="91"/>
      <c r="BBJ145" s="91"/>
      <c r="BBK145" s="91"/>
      <c r="BBL145" s="91"/>
      <c r="BBM145" s="91"/>
      <c r="BBN145" s="91"/>
      <c r="BBO145" s="91"/>
      <c r="BBP145" s="91"/>
      <c r="BBQ145" s="91"/>
      <c r="BBR145" s="91"/>
      <c r="BBS145" s="91"/>
      <c r="BBT145" s="91"/>
      <c r="BBU145" s="91"/>
      <c r="BBV145" s="91"/>
      <c r="BBW145" s="91"/>
      <c r="BBX145" s="91"/>
      <c r="BBY145" s="91"/>
      <c r="BBZ145" s="91"/>
      <c r="BCA145" s="91"/>
      <c r="BCB145" s="91"/>
      <c r="BCC145" s="91"/>
      <c r="BCD145" s="91"/>
      <c r="BCE145" s="91"/>
      <c r="BCF145" s="91"/>
      <c r="BCG145" s="91"/>
      <c r="BCH145" s="91"/>
      <c r="BCI145" s="91"/>
      <c r="BCJ145" s="91"/>
      <c r="BCK145" s="91"/>
      <c r="BCL145" s="91"/>
      <c r="BCM145" s="91"/>
      <c r="BCN145" s="91"/>
      <c r="BCO145" s="91"/>
      <c r="BCP145" s="91"/>
      <c r="BCQ145" s="91"/>
      <c r="BCR145" s="91"/>
      <c r="BCS145" s="91"/>
      <c r="BCT145" s="91"/>
      <c r="BCU145" s="91"/>
      <c r="BCV145" s="91"/>
      <c r="BCW145" s="91"/>
      <c r="BCX145" s="91"/>
      <c r="BCY145" s="91"/>
      <c r="BCZ145" s="91"/>
      <c r="BDA145" s="91"/>
      <c r="BDB145" s="91"/>
      <c r="BDC145" s="91"/>
      <c r="BDD145" s="91"/>
      <c r="BDE145" s="91"/>
      <c r="BDF145" s="91"/>
      <c r="BDG145" s="91"/>
      <c r="BDH145" s="91"/>
      <c r="BDI145" s="91"/>
      <c r="BDJ145" s="91"/>
      <c r="BDK145" s="91"/>
      <c r="BDL145" s="91"/>
      <c r="BDM145" s="91"/>
      <c r="BDN145" s="91"/>
      <c r="BDO145" s="91"/>
      <c r="BDP145" s="91"/>
      <c r="BDQ145" s="91"/>
      <c r="BDR145" s="91"/>
      <c r="BDS145" s="91"/>
      <c r="BDT145" s="91"/>
      <c r="BDU145" s="91"/>
      <c r="BDV145" s="91"/>
      <c r="BDW145" s="91"/>
      <c r="BDX145" s="91"/>
      <c r="BDY145" s="91"/>
      <c r="BDZ145" s="91"/>
      <c r="BEA145" s="91"/>
      <c r="BEB145" s="91"/>
      <c r="BEC145" s="91"/>
      <c r="BED145" s="91"/>
      <c r="BEE145" s="91"/>
      <c r="BEF145" s="91"/>
      <c r="BEG145" s="91"/>
      <c r="BEH145" s="91"/>
      <c r="BEI145" s="91"/>
      <c r="BEJ145" s="91"/>
      <c r="BEK145" s="91"/>
      <c r="BEL145" s="91"/>
      <c r="BEM145" s="91"/>
      <c r="BEN145" s="91"/>
      <c r="BEO145" s="91"/>
      <c r="BEP145" s="91"/>
      <c r="BEQ145" s="91"/>
      <c r="BER145" s="91"/>
      <c r="BES145" s="91"/>
      <c r="BET145" s="91"/>
      <c r="BEU145" s="91"/>
      <c r="BEV145" s="91"/>
      <c r="BEW145" s="91"/>
      <c r="BEX145" s="91"/>
      <c r="BEY145" s="91"/>
      <c r="BEZ145" s="91"/>
      <c r="BFA145" s="91"/>
      <c r="BFB145" s="91"/>
      <c r="BFC145" s="91"/>
      <c r="BFD145" s="91"/>
      <c r="BFE145" s="91"/>
      <c r="BFF145" s="91"/>
      <c r="BFG145" s="91"/>
      <c r="BFH145" s="91"/>
      <c r="BFI145" s="91"/>
      <c r="BFJ145" s="91"/>
      <c r="BFK145" s="91"/>
      <c r="BFL145" s="91"/>
      <c r="BFM145" s="91"/>
      <c r="BFN145" s="91"/>
      <c r="BFO145" s="91"/>
      <c r="BFP145" s="91"/>
      <c r="BFQ145" s="91"/>
      <c r="BFR145" s="91"/>
      <c r="BFS145" s="91"/>
      <c r="BFT145" s="91"/>
      <c r="BFU145" s="91"/>
      <c r="BFV145" s="91"/>
      <c r="BFW145" s="91"/>
      <c r="BFX145" s="91"/>
      <c r="BFY145" s="91"/>
      <c r="BFZ145" s="91"/>
      <c r="BGA145" s="91"/>
      <c r="BGB145" s="91"/>
      <c r="BGC145" s="91"/>
      <c r="BGD145" s="91"/>
      <c r="BGE145" s="91"/>
      <c r="BGF145" s="91"/>
      <c r="BGG145" s="91"/>
      <c r="BGH145" s="91"/>
      <c r="BGI145" s="91"/>
      <c r="BGJ145" s="91"/>
      <c r="BGK145" s="91"/>
      <c r="BGL145" s="91"/>
      <c r="BGM145" s="91"/>
      <c r="BGN145" s="91"/>
      <c r="BGO145" s="91"/>
      <c r="BGP145" s="91"/>
      <c r="BGQ145" s="91"/>
      <c r="BGR145" s="91"/>
      <c r="BGS145" s="91"/>
      <c r="BGT145" s="91"/>
      <c r="BGU145" s="91"/>
      <c r="BGV145" s="91"/>
      <c r="BGW145" s="91"/>
      <c r="BGX145" s="91"/>
      <c r="BGY145" s="91"/>
      <c r="BGZ145" s="91"/>
      <c r="BHA145" s="91"/>
      <c r="BHB145" s="91"/>
      <c r="BHC145" s="91"/>
      <c r="BHD145" s="91"/>
      <c r="BHE145" s="91"/>
      <c r="BHF145" s="91"/>
      <c r="BHG145" s="91"/>
      <c r="BHH145" s="91"/>
      <c r="BHI145" s="91"/>
      <c r="BHJ145" s="91"/>
      <c r="BHK145" s="91"/>
      <c r="BHL145" s="91"/>
      <c r="BHM145" s="91"/>
      <c r="BHN145" s="91"/>
      <c r="BHO145" s="91"/>
      <c r="BHP145" s="91"/>
      <c r="BHQ145" s="91"/>
      <c r="BHR145" s="91"/>
      <c r="BHS145" s="91"/>
      <c r="BHT145" s="91"/>
      <c r="BHU145" s="91"/>
      <c r="BHV145" s="91"/>
      <c r="BHW145" s="91"/>
      <c r="BHX145" s="91"/>
      <c r="BHY145" s="91"/>
      <c r="BHZ145" s="91"/>
      <c r="BIA145" s="91"/>
      <c r="BIB145" s="91"/>
      <c r="BIC145" s="91"/>
      <c r="BID145" s="91"/>
      <c r="BIE145" s="91"/>
      <c r="BIF145" s="91"/>
      <c r="BIG145" s="91"/>
      <c r="BIH145" s="91"/>
      <c r="BII145" s="91"/>
      <c r="BIJ145" s="91"/>
      <c r="BIK145" s="91"/>
      <c r="BIL145" s="91"/>
      <c r="BIM145" s="91"/>
      <c r="BIN145" s="91"/>
      <c r="BIO145" s="91"/>
      <c r="BIP145" s="91"/>
      <c r="BIQ145" s="91"/>
      <c r="BIR145" s="91"/>
      <c r="BIS145" s="91"/>
      <c r="BIT145" s="91"/>
      <c r="BIU145" s="91"/>
      <c r="BIV145" s="91"/>
      <c r="BIW145" s="91"/>
      <c r="BIX145" s="91"/>
      <c r="BIY145" s="91"/>
      <c r="BIZ145" s="91"/>
      <c r="BJA145" s="91"/>
      <c r="BJB145" s="91"/>
      <c r="BJC145" s="91"/>
      <c r="BJD145" s="91"/>
      <c r="BJE145" s="91"/>
      <c r="BJF145" s="91"/>
      <c r="BJG145" s="91"/>
      <c r="BJH145" s="91"/>
      <c r="BJI145" s="91"/>
      <c r="BJJ145" s="91"/>
      <c r="BJK145" s="91"/>
      <c r="BJL145" s="91"/>
      <c r="BJM145" s="91"/>
      <c r="BJN145" s="91"/>
      <c r="BJO145" s="91"/>
      <c r="BJP145" s="91"/>
      <c r="BJQ145" s="91"/>
      <c r="BJR145" s="91"/>
      <c r="BJS145" s="91"/>
      <c r="BJT145" s="91"/>
      <c r="BJU145" s="91"/>
      <c r="BJV145" s="91"/>
      <c r="BJW145" s="91"/>
      <c r="BJX145" s="91"/>
      <c r="BJY145" s="91"/>
      <c r="BJZ145" s="91"/>
      <c r="BKA145" s="91"/>
      <c r="BKB145" s="91"/>
      <c r="BKC145" s="91"/>
      <c r="BKD145" s="91"/>
      <c r="BKE145" s="91"/>
      <c r="BKF145" s="91"/>
      <c r="BKG145" s="91"/>
      <c r="BKH145" s="91"/>
      <c r="BKI145" s="91"/>
      <c r="BKJ145" s="91"/>
      <c r="BKK145" s="91"/>
      <c r="BKL145" s="91"/>
      <c r="BKM145" s="91"/>
      <c r="BKN145" s="91"/>
      <c r="BKO145" s="91"/>
      <c r="BKP145" s="91"/>
      <c r="BKQ145" s="91"/>
      <c r="BKR145" s="91"/>
      <c r="BKS145" s="91"/>
      <c r="BKT145" s="91"/>
      <c r="BKU145" s="91"/>
      <c r="BKV145" s="91"/>
      <c r="BKW145" s="91"/>
      <c r="BKX145" s="91"/>
      <c r="BKY145" s="91"/>
      <c r="BKZ145" s="91"/>
      <c r="BLA145" s="91"/>
      <c r="BLB145" s="91"/>
      <c r="BLC145" s="91"/>
      <c r="BLD145" s="91"/>
      <c r="BLE145" s="91"/>
      <c r="BLF145" s="91"/>
      <c r="BLG145" s="91"/>
      <c r="BLH145" s="91"/>
      <c r="BLI145" s="91"/>
      <c r="BLJ145" s="91"/>
      <c r="BLK145" s="91"/>
      <c r="BLL145" s="91"/>
      <c r="BLM145" s="91"/>
      <c r="BLN145" s="91"/>
      <c r="BLO145" s="91"/>
      <c r="BLP145" s="91"/>
      <c r="BLQ145" s="91"/>
      <c r="BLR145" s="91"/>
      <c r="BLS145" s="91"/>
      <c r="BLT145" s="91"/>
      <c r="BLU145" s="91"/>
      <c r="BLV145" s="91"/>
      <c r="BLW145" s="91"/>
      <c r="BLX145" s="91"/>
      <c r="BLY145" s="91"/>
      <c r="BLZ145" s="91"/>
      <c r="BMA145" s="91"/>
      <c r="BMB145" s="91"/>
      <c r="BMC145" s="91"/>
      <c r="BMD145" s="91"/>
      <c r="BME145" s="91"/>
      <c r="BMF145" s="91"/>
      <c r="BMG145" s="91"/>
      <c r="BMH145" s="91"/>
      <c r="BMI145" s="91"/>
      <c r="BMJ145" s="91"/>
      <c r="BMK145" s="91"/>
      <c r="BML145" s="91"/>
      <c r="BMM145" s="91"/>
      <c r="BMN145" s="91"/>
      <c r="BMO145" s="91"/>
      <c r="BMP145" s="91"/>
      <c r="BMQ145" s="91"/>
      <c r="BMR145" s="91"/>
      <c r="BMS145" s="91"/>
      <c r="BMT145" s="91"/>
      <c r="BMU145" s="91"/>
      <c r="BMV145" s="91"/>
      <c r="BMW145" s="91"/>
      <c r="BMX145" s="91"/>
      <c r="BMY145" s="91"/>
      <c r="BMZ145" s="91"/>
      <c r="BNA145" s="91"/>
      <c r="BNB145" s="91"/>
      <c r="BNC145" s="91"/>
      <c r="BND145" s="91"/>
      <c r="BNE145" s="91"/>
      <c r="BNF145" s="91"/>
      <c r="BNG145" s="91"/>
      <c r="BNH145" s="91"/>
      <c r="BNI145" s="91"/>
      <c r="BNJ145" s="91"/>
      <c r="BNK145" s="91"/>
      <c r="BNL145" s="91"/>
      <c r="BNM145" s="91"/>
      <c r="BNN145" s="91"/>
      <c r="BNO145" s="91"/>
      <c r="BNP145" s="91"/>
      <c r="BNQ145" s="91"/>
      <c r="BNR145" s="91"/>
      <c r="BNS145" s="91"/>
      <c r="BNT145" s="91"/>
      <c r="BNU145" s="91"/>
      <c r="BNV145" s="91"/>
      <c r="BNW145" s="91"/>
      <c r="BNX145" s="91"/>
      <c r="BNY145" s="91"/>
      <c r="BNZ145" s="91"/>
      <c r="BOA145" s="91"/>
      <c r="BOB145" s="91"/>
      <c r="BOC145" s="91"/>
      <c r="BOD145" s="91"/>
      <c r="BOE145" s="91"/>
      <c r="BOF145" s="91"/>
      <c r="BOG145" s="91"/>
      <c r="BOH145" s="91"/>
      <c r="BOI145" s="91"/>
      <c r="BOJ145" s="91"/>
      <c r="BOK145" s="91"/>
      <c r="BOL145" s="91"/>
      <c r="BOM145" s="91"/>
      <c r="BON145" s="91"/>
      <c r="BOO145" s="91"/>
      <c r="BOP145" s="91"/>
      <c r="BOQ145" s="91"/>
      <c r="BOR145" s="91"/>
      <c r="BOS145" s="91"/>
      <c r="BOT145" s="91"/>
      <c r="BOU145" s="91"/>
      <c r="BOV145" s="91"/>
      <c r="BOW145" s="91"/>
      <c r="BOX145" s="91"/>
      <c r="BOY145" s="91"/>
      <c r="BOZ145" s="91"/>
      <c r="BPA145" s="91"/>
      <c r="BPB145" s="91"/>
      <c r="BPC145" s="91"/>
      <c r="BPD145" s="91"/>
      <c r="BPE145" s="91"/>
      <c r="BPF145" s="91"/>
      <c r="BPG145" s="91"/>
      <c r="BPH145" s="91"/>
      <c r="BPI145" s="91"/>
      <c r="BPJ145" s="91"/>
      <c r="BPK145" s="91"/>
      <c r="BPL145" s="91"/>
      <c r="BPM145" s="91"/>
      <c r="BPN145" s="91"/>
      <c r="BPO145" s="91"/>
      <c r="BPP145" s="91"/>
      <c r="BPQ145" s="91"/>
      <c r="BPR145" s="91"/>
      <c r="BPS145" s="91"/>
      <c r="BPT145" s="91"/>
      <c r="BPU145" s="91"/>
      <c r="BPV145" s="91"/>
      <c r="BPW145" s="91"/>
      <c r="BPX145" s="91"/>
      <c r="BPY145" s="91"/>
      <c r="BPZ145" s="91"/>
      <c r="BQA145" s="91"/>
      <c r="BQB145" s="91"/>
      <c r="BQC145" s="91"/>
      <c r="BQD145" s="91"/>
      <c r="BQE145" s="91"/>
      <c r="BQF145" s="91"/>
      <c r="BQG145" s="91"/>
      <c r="BQH145" s="91"/>
      <c r="BQI145" s="91"/>
      <c r="BQJ145" s="91"/>
      <c r="BQK145" s="91"/>
      <c r="BQL145" s="91"/>
      <c r="BQM145" s="91"/>
      <c r="BQN145" s="91"/>
      <c r="BQO145" s="91"/>
      <c r="BQP145" s="91"/>
      <c r="BQQ145" s="91"/>
      <c r="BQR145" s="91"/>
      <c r="BQS145" s="91"/>
      <c r="BQT145" s="91"/>
      <c r="BQU145" s="91"/>
      <c r="BQV145" s="91"/>
      <c r="BQW145" s="91"/>
      <c r="BQX145" s="91"/>
      <c r="BQY145" s="91"/>
      <c r="BQZ145" s="91"/>
      <c r="BRA145" s="91"/>
      <c r="BRB145" s="91"/>
      <c r="BRC145" s="91"/>
      <c r="BRD145" s="91"/>
      <c r="BRE145" s="91"/>
      <c r="BRF145" s="91"/>
      <c r="BRG145" s="91"/>
      <c r="BRH145" s="91"/>
      <c r="BRI145" s="91"/>
      <c r="BRJ145" s="91"/>
      <c r="BRK145" s="91"/>
      <c r="BRL145" s="91"/>
      <c r="BRM145" s="91"/>
      <c r="BRN145" s="91"/>
      <c r="BRO145" s="91"/>
      <c r="BRP145" s="91"/>
      <c r="BRQ145" s="91"/>
      <c r="BRR145" s="91"/>
      <c r="BRS145" s="91"/>
      <c r="BRT145" s="91"/>
      <c r="BRU145" s="91"/>
      <c r="BRV145" s="91"/>
      <c r="BRW145" s="91"/>
      <c r="BRX145" s="91"/>
      <c r="BRY145" s="91"/>
      <c r="BRZ145" s="91"/>
      <c r="BSA145" s="91"/>
      <c r="BSB145" s="91"/>
      <c r="BSC145" s="91"/>
      <c r="BSD145" s="91"/>
      <c r="BSE145" s="91"/>
      <c r="BSF145" s="91"/>
      <c r="BSG145" s="91"/>
      <c r="BSH145" s="91"/>
      <c r="BSI145" s="91"/>
      <c r="BSJ145" s="91"/>
      <c r="BSK145" s="91"/>
      <c r="BSL145" s="91"/>
      <c r="BSM145" s="91"/>
      <c r="BSN145" s="91"/>
      <c r="BSO145" s="91"/>
      <c r="BSP145" s="91"/>
      <c r="BSQ145" s="91"/>
      <c r="BSR145" s="91"/>
      <c r="BSS145" s="91"/>
      <c r="BST145" s="91"/>
      <c r="BSU145" s="91"/>
      <c r="BSV145" s="91"/>
      <c r="BSW145" s="91"/>
      <c r="BSX145" s="91"/>
      <c r="BSY145" s="91"/>
      <c r="BSZ145" s="91"/>
      <c r="BTA145" s="91"/>
      <c r="BTB145" s="91"/>
      <c r="BTC145" s="91"/>
      <c r="BTD145" s="91"/>
      <c r="BTE145" s="91"/>
      <c r="BTF145" s="91"/>
      <c r="BTG145" s="91"/>
      <c r="BTH145" s="91"/>
      <c r="BTI145" s="91"/>
      <c r="BTJ145" s="91"/>
      <c r="BTK145" s="91"/>
      <c r="BTL145" s="91"/>
      <c r="BTM145" s="91"/>
      <c r="BTN145" s="91"/>
      <c r="BTO145" s="91"/>
      <c r="BTP145" s="91"/>
      <c r="BTQ145" s="91"/>
      <c r="BTR145" s="91"/>
      <c r="BTS145" s="91"/>
      <c r="BTT145" s="91"/>
      <c r="BTU145" s="91"/>
      <c r="BTV145" s="91"/>
      <c r="BTW145" s="91"/>
      <c r="BTX145" s="91"/>
      <c r="BTY145" s="91"/>
      <c r="BTZ145" s="91"/>
      <c r="BUA145" s="91"/>
      <c r="BUB145" s="91"/>
      <c r="BUC145" s="91"/>
      <c r="BUD145" s="91"/>
      <c r="BUE145" s="91"/>
      <c r="BUF145" s="91"/>
      <c r="BUG145" s="91"/>
      <c r="BUH145" s="91"/>
      <c r="BUI145" s="91"/>
      <c r="BUJ145" s="91"/>
      <c r="BUK145" s="91"/>
      <c r="BUL145" s="91"/>
      <c r="BUM145" s="91"/>
      <c r="BUN145" s="91"/>
      <c r="BUO145" s="91"/>
      <c r="BUP145" s="91"/>
      <c r="BUQ145" s="91"/>
      <c r="BUR145" s="91"/>
      <c r="BUS145" s="91"/>
      <c r="BUT145" s="91"/>
      <c r="BUU145" s="91"/>
      <c r="BUV145" s="91"/>
      <c r="BUW145" s="91"/>
      <c r="BUX145" s="91"/>
      <c r="BUY145" s="91"/>
      <c r="BUZ145" s="91"/>
      <c r="BVA145" s="91"/>
      <c r="BVB145" s="91"/>
      <c r="BVC145" s="91"/>
      <c r="BVD145" s="91"/>
      <c r="BVE145" s="91"/>
      <c r="BVF145" s="91"/>
      <c r="BVG145" s="91"/>
      <c r="BVH145" s="91"/>
      <c r="BVI145" s="91"/>
      <c r="BVJ145" s="91"/>
      <c r="BVK145" s="91"/>
      <c r="BVL145" s="91"/>
      <c r="BVM145" s="91"/>
      <c r="BVN145" s="91"/>
      <c r="BVO145" s="91"/>
      <c r="BVP145" s="91"/>
      <c r="BVQ145" s="91"/>
      <c r="BVR145" s="91"/>
      <c r="BVS145" s="91"/>
      <c r="BVT145" s="91"/>
      <c r="BVU145" s="91"/>
      <c r="BVV145" s="91"/>
      <c r="BVW145" s="91"/>
      <c r="BVX145" s="91"/>
      <c r="BVY145" s="91"/>
      <c r="BVZ145" s="91"/>
      <c r="BWA145" s="91"/>
      <c r="BWB145" s="91"/>
      <c r="BWC145" s="91"/>
      <c r="BWD145" s="91"/>
      <c r="BWE145" s="91"/>
      <c r="BWF145" s="91"/>
      <c r="BWG145" s="91"/>
      <c r="BWH145" s="91"/>
      <c r="BWI145" s="91"/>
      <c r="BWJ145" s="91"/>
      <c r="BWK145" s="91"/>
      <c r="BWL145" s="91"/>
      <c r="BWM145" s="91"/>
      <c r="BWN145" s="91"/>
      <c r="BWO145" s="91"/>
      <c r="BWP145" s="91"/>
      <c r="BWQ145" s="91"/>
      <c r="BWR145" s="91"/>
      <c r="BWS145" s="91"/>
      <c r="BWT145" s="91"/>
      <c r="BWU145" s="91"/>
      <c r="BWV145" s="91"/>
      <c r="BWW145" s="91"/>
      <c r="BWX145" s="91"/>
      <c r="BWY145" s="91"/>
      <c r="BWZ145" s="91"/>
      <c r="BXA145" s="91"/>
      <c r="BXB145" s="91"/>
      <c r="BXC145" s="91"/>
      <c r="BXD145" s="91"/>
      <c r="BXE145" s="91"/>
      <c r="BXF145" s="91"/>
      <c r="BXG145" s="91"/>
      <c r="BXH145" s="91"/>
      <c r="BXI145" s="91"/>
      <c r="BXJ145" s="91"/>
      <c r="BXK145" s="91"/>
      <c r="BXL145" s="91"/>
      <c r="BXM145" s="91"/>
      <c r="BXN145" s="91"/>
      <c r="BXO145" s="91"/>
      <c r="BXP145" s="91"/>
      <c r="BXQ145" s="91"/>
      <c r="BXR145" s="91"/>
      <c r="BXS145" s="91"/>
      <c r="BXT145" s="91"/>
      <c r="BXU145" s="91"/>
      <c r="BXV145" s="91"/>
      <c r="BXW145" s="91"/>
      <c r="BXX145" s="91"/>
      <c r="BXY145" s="91"/>
      <c r="BXZ145" s="91"/>
      <c r="BYA145" s="91"/>
      <c r="BYB145" s="91"/>
      <c r="BYC145" s="91"/>
      <c r="BYD145" s="91"/>
      <c r="BYE145" s="91"/>
      <c r="BYF145" s="91"/>
      <c r="BYG145" s="91"/>
      <c r="BYH145" s="91"/>
      <c r="BYI145" s="91"/>
      <c r="BYJ145" s="91"/>
      <c r="BYK145" s="91"/>
      <c r="BYL145" s="91"/>
      <c r="BYM145" s="91"/>
      <c r="BYN145" s="91"/>
      <c r="BYO145" s="91"/>
      <c r="BYP145" s="91"/>
      <c r="BYQ145" s="91"/>
      <c r="BYR145" s="91"/>
      <c r="BYS145" s="91"/>
      <c r="BYT145" s="91"/>
      <c r="BYU145" s="91"/>
      <c r="BYV145" s="91"/>
      <c r="BYW145" s="91"/>
      <c r="BYX145" s="91"/>
      <c r="BYY145" s="91"/>
      <c r="BYZ145" s="91"/>
      <c r="BZA145" s="91"/>
      <c r="BZB145" s="91"/>
      <c r="BZC145" s="91"/>
      <c r="BZD145" s="91"/>
      <c r="BZE145" s="91"/>
      <c r="BZF145" s="91"/>
      <c r="BZG145" s="91"/>
      <c r="BZH145" s="91"/>
      <c r="BZI145" s="91"/>
      <c r="BZJ145" s="91"/>
      <c r="BZK145" s="91"/>
      <c r="BZL145" s="91"/>
      <c r="BZM145" s="91"/>
      <c r="BZN145" s="91"/>
      <c r="BZO145" s="91"/>
      <c r="BZP145" s="91"/>
      <c r="BZQ145" s="91"/>
      <c r="BZR145" s="91"/>
      <c r="BZS145" s="91"/>
      <c r="BZT145" s="91"/>
      <c r="BZU145" s="91"/>
      <c r="BZV145" s="91"/>
      <c r="BZW145" s="91"/>
      <c r="BZX145" s="91"/>
      <c r="BZY145" s="91"/>
      <c r="BZZ145" s="91"/>
      <c r="CAA145" s="91"/>
      <c r="CAB145" s="91"/>
      <c r="CAC145" s="91"/>
      <c r="CAD145" s="91"/>
      <c r="CAE145" s="91"/>
      <c r="CAF145" s="91"/>
      <c r="CAG145" s="91"/>
      <c r="CAH145" s="91"/>
      <c r="CAI145" s="91"/>
      <c r="CAJ145" s="91"/>
      <c r="CAK145" s="91"/>
      <c r="CAL145" s="91"/>
      <c r="CAM145" s="91"/>
      <c r="CAN145" s="91"/>
      <c r="CAO145" s="91"/>
      <c r="CAP145" s="91"/>
      <c r="CAQ145" s="91"/>
      <c r="CAR145" s="91"/>
      <c r="CAS145" s="91"/>
      <c r="CAT145" s="91"/>
      <c r="CAU145" s="91"/>
      <c r="CAV145" s="91"/>
      <c r="CAW145" s="91"/>
      <c r="CAX145" s="91"/>
      <c r="CAY145" s="91"/>
    </row>
    <row r="146" spans="1:2079" x14ac:dyDescent="0.25">
      <c r="B146" s="6" t="s">
        <v>113</v>
      </c>
      <c r="C146" s="6"/>
      <c r="D146" s="10">
        <f>D144-D145</f>
        <v>15325610.07</v>
      </c>
      <c r="E146" s="10">
        <f t="shared" ref="E146:N146" si="50">E144-E145</f>
        <v>5563739.7600000054</v>
      </c>
      <c r="F146" s="10">
        <f t="shared" si="50"/>
        <v>0</v>
      </c>
      <c r="G146" s="10">
        <f t="shared" si="50"/>
        <v>69860</v>
      </c>
      <c r="H146" s="10">
        <f t="shared" si="50"/>
        <v>0</v>
      </c>
      <c r="I146" s="10">
        <f t="shared" si="50"/>
        <v>22107880.530000001</v>
      </c>
      <c r="J146" s="10">
        <f t="shared" si="50"/>
        <v>1696696.6000000015</v>
      </c>
      <c r="K146" s="10">
        <f t="shared" si="50"/>
        <v>16300444.300000004</v>
      </c>
      <c r="L146" s="10">
        <f t="shared" si="50"/>
        <v>0</v>
      </c>
      <c r="M146" s="10">
        <f t="shared" si="50"/>
        <v>1600</v>
      </c>
      <c r="N146" s="10">
        <f t="shared" si="50"/>
        <v>61065831.259999871</v>
      </c>
    </row>
    <row r="147" spans="1:2079" x14ac:dyDescent="0.25">
      <c r="B147" s="6" t="s">
        <v>114</v>
      </c>
      <c r="C147" s="6"/>
      <c r="D147" s="10">
        <f>D146/D144*100%</f>
        <v>0.27052885225268125</v>
      </c>
      <c r="E147" s="10">
        <f>E146/E144*100%</f>
        <v>0.10484999545014737</v>
      </c>
      <c r="F147" s="10">
        <f t="shared" ref="F147:N147" si="51">F146/F144*100%</f>
        <v>0</v>
      </c>
      <c r="G147" s="10">
        <f t="shared" si="51"/>
        <v>1.8426669385445681E-4</v>
      </c>
      <c r="H147" s="10">
        <f t="shared" si="51"/>
        <v>0</v>
      </c>
      <c r="I147" s="10">
        <f t="shared" si="51"/>
        <v>0.49658123245123476</v>
      </c>
      <c r="J147" s="10">
        <f t="shared" si="51"/>
        <v>2.5786407531565799E-2</v>
      </c>
      <c r="K147" s="10">
        <f t="shared" si="51"/>
        <v>0.30716886206463923</v>
      </c>
      <c r="L147" s="10">
        <f t="shared" si="51"/>
        <v>0</v>
      </c>
      <c r="M147" s="10">
        <f t="shared" si="51"/>
        <v>2.7234913203532511E-5</v>
      </c>
      <c r="N147" s="10">
        <f t="shared" si="51"/>
        <v>7.1622800520220714E-2</v>
      </c>
    </row>
    <row r="148" spans="1:2079" x14ac:dyDescent="0.25">
      <c r="B148" s="62"/>
      <c r="C148" s="123"/>
      <c r="D148" s="147"/>
      <c r="E148" s="147"/>
      <c r="F148" s="147"/>
      <c r="G148" s="147"/>
      <c r="H148" s="147"/>
      <c r="I148" s="147"/>
      <c r="J148" s="147"/>
      <c r="K148" s="147"/>
      <c r="L148" s="147"/>
      <c r="M148" s="147"/>
      <c r="N148" s="148"/>
    </row>
    <row r="149" spans="1:2079" x14ac:dyDescent="0.25">
      <c r="B149" s="17"/>
      <c r="C149" s="17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</row>
    <row r="150" spans="1:2079" x14ac:dyDescent="0.25">
      <c r="B150" s="17"/>
      <c r="C150" s="17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</row>
    <row r="151" spans="1:2079" x14ac:dyDescent="0.25">
      <c r="B151" s="17"/>
      <c r="C151" s="17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2" spans="1:2079" s="54" customFormat="1" x14ac:dyDescent="0.25">
      <c r="A152" s="54" t="s">
        <v>123</v>
      </c>
      <c r="B152" s="122"/>
      <c r="C152" s="123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45"/>
      <c r="O152" s="144"/>
      <c r="P152" s="144"/>
      <c r="Q152" s="144"/>
      <c r="R152" s="144"/>
      <c r="S152" s="144"/>
      <c r="T152" s="144"/>
      <c r="U152" s="144"/>
      <c r="V152" s="144"/>
      <c r="W152" s="144"/>
      <c r="X152" s="144"/>
      <c r="Y152" s="144"/>
    </row>
    <row r="153" spans="1:2079" s="54" customFormat="1" ht="15.75" thickBot="1" x14ac:dyDescent="0.3">
      <c r="B153" s="62"/>
      <c r="C153" s="123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146"/>
      <c r="O153" s="144"/>
      <c r="P153" s="144"/>
      <c r="Q153" s="144"/>
      <c r="R153" s="144"/>
      <c r="S153" s="144"/>
      <c r="T153" s="144"/>
      <c r="U153" s="144"/>
      <c r="V153" s="144"/>
      <c r="W153" s="144"/>
      <c r="X153" s="144"/>
      <c r="Y153" s="144"/>
    </row>
    <row r="154" spans="1:2079" ht="15.75" thickBot="1" x14ac:dyDescent="0.3">
      <c r="B154" s="12"/>
      <c r="C154" s="12"/>
      <c r="D154" s="7" t="s">
        <v>67</v>
      </c>
      <c r="E154" s="8" t="s">
        <v>68</v>
      </c>
      <c r="F154" s="8" t="s">
        <v>69</v>
      </c>
      <c r="G154" s="8" t="s">
        <v>70</v>
      </c>
      <c r="H154" s="8" t="s">
        <v>71</v>
      </c>
      <c r="I154" s="8" t="s">
        <v>72</v>
      </c>
      <c r="J154" s="8" t="s">
        <v>73</v>
      </c>
      <c r="K154" s="8" t="s">
        <v>74</v>
      </c>
      <c r="L154" s="8" t="s">
        <v>75</v>
      </c>
      <c r="M154" s="8" t="s">
        <v>76</v>
      </c>
      <c r="N154" s="13" t="s">
        <v>66</v>
      </c>
    </row>
    <row r="155" spans="1:2079" ht="15.75" thickTop="1" x14ac:dyDescent="0.25">
      <c r="B155" s="58" t="s">
        <v>139</v>
      </c>
      <c r="C155" s="1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5"/>
    </row>
    <row r="156" spans="1:2079" ht="30" x14ac:dyDescent="0.25">
      <c r="B156" s="47" t="s">
        <v>119</v>
      </c>
      <c r="C156" s="6"/>
      <c r="D156" s="25">
        <v>243.7</v>
      </c>
      <c r="E156" s="25">
        <v>368.4</v>
      </c>
      <c r="F156" s="26">
        <v>254.2</v>
      </c>
      <c r="G156" s="25">
        <v>1091.7</v>
      </c>
      <c r="H156" s="25">
        <v>470</v>
      </c>
      <c r="I156" s="25">
        <v>236</v>
      </c>
      <c r="J156" s="25">
        <v>125.2</v>
      </c>
      <c r="K156" s="25">
        <v>227.5</v>
      </c>
      <c r="L156" s="25">
        <v>77</v>
      </c>
      <c r="M156" s="25">
        <v>227.5</v>
      </c>
      <c r="N156" s="23">
        <f>SUM(D156:M156)</f>
        <v>3321.2</v>
      </c>
    </row>
    <row r="157" spans="1:2079" ht="30" x14ac:dyDescent="0.25">
      <c r="B157" s="47" t="s">
        <v>122</v>
      </c>
      <c r="C157" s="6"/>
      <c r="D157" s="25">
        <v>243.7</v>
      </c>
      <c r="E157" s="25">
        <v>413.7</v>
      </c>
      <c r="F157" s="25">
        <v>289.8</v>
      </c>
      <c r="G157" s="25">
        <v>1106.8</v>
      </c>
      <c r="H157" s="25">
        <v>527.29999999999995</v>
      </c>
      <c r="I157" s="25">
        <v>236</v>
      </c>
      <c r="J157" s="25">
        <v>125.2</v>
      </c>
      <c r="K157" s="25">
        <v>227.5</v>
      </c>
      <c r="L157" s="25">
        <v>85</v>
      </c>
      <c r="M157" s="25">
        <v>227.5</v>
      </c>
      <c r="N157" s="23">
        <f>SUM(D157:M157)</f>
        <v>3482.5</v>
      </c>
    </row>
    <row r="158" spans="1:2079" ht="30" x14ac:dyDescent="0.25">
      <c r="B158" s="47" t="s">
        <v>121</v>
      </c>
      <c r="C158" s="6"/>
      <c r="D158" s="83">
        <v>637.5</v>
      </c>
      <c r="E158" s="130">
        <v>886.11</v>
      </c>
      <c r="F158" s="131">
        <v>29.9</v>
      </c>
      <c r="G158" s="83">
        <v>11200</v>
      </c>
      <c r="H158" s="130">
        <v>237</v>
      </c>
      <c r="I158" s="83">
        <v>941</v>
      </c>
      <c r="J158" s="83">
        <v>14113.01</v>
      </c>
      <c r="K158" s="83">
        <v>53.5</v>
      </c>
      <c r="L158" s="83">
        <v>33</v>
      </c>
      <c r="M158" s="83">
        <v>95</v>
      </c>
      <c r="N158" s="23">
        <f>SUM(D158:M158)</f>
        <v>28226.02</v>
      </c>
    </row>
    <row r="159" spans="1:2079" ht="30" x14ac:dyDescent="0.25">
      <c r="B159" s="47" t="s">
        <v>120</v>
      </c>
      <c r="C159" s="6"/>
      <c r="D159" s="83">
        <v>637.5</v>
      </c>
      <c r="E159" s="130">
        <v>886.11</v>
      </c>
      <c r="F159" s="131">
        <v>29.9</v>
      </c>
      <c r="G159" s="83">
        <v>11219.5</v>
      </c>
      <c r="H159" s="130">
        <v>2147.5</v>
      </c>
      <c r="I159" s="83">
        <v>1401.9</v>
      </c>
      <c r="J159" s="83">
        <v>16474.41</v>
      </c>
      <c r="K159" s="83">
        <v>3</v>
      </c>
      <c r="L159" s="83">
        <v>54</v>
      </c>
      <c r="M159" s="83">
        <v>95</v>
      </c>
      <c r="N159" s="23">
        <f>SUM(D159:M159)</f>
        <v>32948.82</v>
      </c>
    </row>
    <row r="160" spans="1:2079" ht="15.75" thickBot="1" x14ac:dyDescent="0.3">
      <c r="B160" s="15" t="s">
        <v>124</v>
      </c>
      <c r="C160" s="16"/>
      <c r="D160" s="27">
        <f>(D157+D159)/(D156+D158)</f>
        <v>1</v>
      </c>
      <c r="E160" s="27">
        <f>(E157+E159)/(E156+E158)</f>
        <v>1.0361097161441519</v>
      </c>
      <c r="F160" s="27">
        <f>(F157+F159)/(F156+F158)</f>
        <v>1.1253079901443155</v>
      </c>
      <c r="G160" s="27">
        <f>(G157+G159)/(G156+G158)</f>
        <v>1.0028149076205894</v>
      </c>
      <c r="H160" s="27">
        <f t="shared" ref="H160" si="52">(H157+H159)/(H156+H158)</f>
        <v>3.7833097595473837</v>
      </c>
      <c r="I160" s="27">
        <f>(I157+I159)/(I156+I158)</f>
        <v>1.391588785046729</v>
      </c>
      <c r="J160" s="27">
        <f t="shared" ref="J160:M160" si="53">(J157+J159)/(J156+J158)</f>
        <v>1.1658494993401558</v>
      </c>
      <c r="K160" s="27">
        <f t="shared" si="53"/>
        <v>0.82028469750889677</v>
      </c>
      <c r="L160" s="27">
        <f t="shared" si="53"/>
        <v>1.2636363636363637</v>
      </c>
      <c r="M160" s="27">
        <f t="shared" si="53"/>
        <v>1</v>
      </c>
      <c r="N160" s="36"/>
    </row>
    <row r="161" spans="2:25" s="54" customFormat="1" ht="16.5" thickTop="1" thickBot="1" x14ac:dyDescent="0.3">
      <c r="B161" s="62"/>
      <c r="C161" s="123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146"/>
      <c r="O161" s="144"/>
      <c r="P161" s="144"/>
      <c r="Q161" s="144"/>
      <c r="R161" s="144"/>
      <c r="S161" s="144"/>
      <c r="T161" s="144"/>
      <c r="U161" s="144"/>
      <c r="V161" s="144"/>
      <c r="W161" s="144"/>
      <c r="X161" s="144"/>
      <c r="Y161" s="144"/>
    </row>
    <row r="162" spans="2:25" ht="15.75" thickBot="1" x14ac:dyDescent="0.3">
      <c r="B162" s="12"/>
      <c r="C162" s="12"/>
      <c r="D162" s="7" t="s">
        <v>67</v>
      </c>
      <c r="E162" s="8" t="s">
        <v>68</v>
      </c>
      <c r="F162" s="8" t="s">
        <v>69</v>
      </c>
      <c r="G162" s="8" t="s">
        <v>70</v>
      </c>
      <c r="H162" s="8" t="s">
        <v>71</v>
      </c>
      <c r="I162" s="8" t="s">
        <v>72</v>
      </c>
      <c r="J162" s="8" t="s">
        <v>73</v>
      </c>
      <c r="K162" s="8" t="s">
        <v>74</v>
      </c>
      <c r="L162" s="8" t="s">
        <v>75</v>
      </c>
      <c r="M162" s="8" t="s">
        <v>76</v>
      </c>
      <c r="N162" s="13" t="s">
        <v>66</v>
      </c>
    </row>
    <row r="163" spans="2:25" ht="15.75" thickTop="1" x14ac:dyDescent="0.25">
      <c r="B163" s="58" t="s">
        <v>135</v>
      </c>
      <c r="C163" s="1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5"/>
    </row>
    <row r="164" spans="2:25" ht="30" x14ac:dyDescent="0.25">
      <c r="B164" s="47" t="s">
        <v>119</v>
      </c>
      <c r="C164" s="6"/>
      <c r="D164" s="25">
        <v>428.2</v>
      </c>
      <c r="E164" s="25">
        <v>355.6</v>
      </c>
      <c r="F164" s="26">
        <v>272.60000000000002</v>
      </c>
      <c r="G164" s="25">
        <v>360</v>
      </c>
      <c r="H164" s="25">
        <v>617</v>
      </c>
      <c r="I164" s="25">
        <v>480</v>
      </c>
      <c r="J164" s="25">
        <v>231.5</v>
      </c>
      <c r="K164" s="25">
        <v>215.3</v>
      </c>
      <c r="L164" s="25">
        <v>74.2</v>
      </c>
      <c r="M164" s="25">
        <v>58.9</v>
      </c>
      <c r="N164" s="23">
        <f>SUM(D164:M164)</f>
        <v>3093.3</v>
      </c>
    </row>
    <row r="165" spans="2:25" ht="30" x14ac:dyDescent="0.25">
      <c r="B165" s="47" t="s">
        <v>122</v>
      </c>
      <c r="C165" s="6"/>
      <c r="D165" s="25">
        <v>428.5</v>
      </c>
      <c r="E165" s="25">
        <v>355.6</v>
      </c>
      <c r="F165" s="25">
        <v>284.60000000000002</v>
      </c>
      <c r="G165" s="25">
        <v>767.8</v>
      </c>
      <c r="H165" s="25">
        <v>627.5</v>
      </c>
      <c r="I165" s="25">
        <v>591.20000000000005</v>
      </c>
      <c r="J165" s="25">
        <v>327.3</v>
      </c>
      <c r="K165" s="25">
        <v>239.1</v>
      </c>
      <c r="L165" s="25">
        <v>74.2</v>
      </c>
      <c r="M165" s="25">
        <v>53.6</v>
      </c>
      <c r="N165" s="23">
        <f>SUM(D165:M165)</f>
        <v>3749.3999999999996</v>
      </c>
    </row>
    <row r="166" spans="2:25" ht="30" x14ac:dyDescent="0.25">
      <c r="B166" s="47" t="s">
        <v>121</v>
      </c>
      <c r="C166" s="6"/>
      <c r="D166" s="83">
        <v>557.66999999999996</v>
      </c>
      <c r="E166" s="130">
        <v>1666.34</v>
      </c>
      <c r="F166" s="131">
        <v>0</v>
      </c>
      <c r="G166" s="83">
        <v>12700</v>
      </c>
      <c r="H166" s="130">
        <v>707</v>
      </c>
      <c r="I166" s="83">
        <v>291.5</v>
      </c>
      <c r="J166" s="83">
        <v>93.2</v>
      </c>
      <c r="K166" s="83">
        <v>187.4</v>
      </c>
      <c r="L166" s="83">
        <v>21.8</v>
      </c>
      <c r="M166" s="83">
        <v>26</v>
      </c>
      <c r="N166" s="23">
        <f>SUM(D166:M166)</f>
        <v>16250.91</v>
      </c>
    </row>
    <row r="167" spans="2:25" ht="30" x14ac:dyDescent="0.25">
      <c r="B167" s="47" t="s">
        <v>120</v>
      </c>
      <c r="C167" s="6"/>
      <c r="D167" s="83">
        <v>562.27</v>
      </c>
      <c r="E167" s="130">
        <v>1666.34</v>
      </c>
      <c r="F167" s="131">
        <v>0</v>
      </c>
      <c r="G167" s="83">
        <v>16218.7</v>
      </c>
      <c r="H167" s="130">
        <v>707.5</v>
      </c>
      <c r="I167" s="83">
        <v>291.5</v>
      </c>
      <c r="J167" s="83">
        <v>93.2</v>
      </c>
      <c r="K167" s="83">
        <v>187.4</v>
      </c>
      <c r="L167" s="83">
        <v>21.8</v>
      </c>
      <c r="M167" s="83">
        <v>26</v>
      </c>
      <c r="N167" s="23">
        <f>SUM(D167:M167)</f>
        <v>19774.710000000003</v>
      </c>
    </row>
    <row r="168" spans="2:25" ht="15.75" thickBot="1" x14ac:dyDescent="0.3">
      <c r="B168" s="15" t="s">
        <v>124</v>
      </c>
      <c r="C168" s="16"/>
      <c r="D168" s="27">
        <f>(D165+D167)/(D164+D166)</f>
        <v>1.0049702293405824</v>
      </c>
      <c r="E168" s="27">
        <f>(E165+E167)/(E164+E166)</f>
        <v>1</v>
      </c>
      <c r="F168" s="27">
        <f>(F165+F167)/(F164+F166)</f>
        <v>1.0440205429200293</v>
      </c>
      <c r="G168" s="27">
        <f>(G165+G167)/(G164+G166)</f>
        <v>1.3006508422664624</v>
      </c>
      <c r="H168" s="27">
        <f t="shared" ref="H168" si="54">(H165+H167)/(H164+H166)</f>
        <v>1.0083081570996979</v>
      </c>
      <c r="I168" s="27">
        <f>(I165+I167)/(I164+I166)</f>
        <v>1.1441348023331173</v>
      </c>
      <c r="J168" s="27">
        <f t="shared" ref="J168:M168" si="55">(J165+J167)/(J164+J166)</f>
        <v>1.2950415768401602</v>
      </c>
      <c r="K168" s="27">
        <f t="shared" si="55"/>
        <v>1.0591010677924011</v>
      </c>
      <c r="L168" s="27">
        <f t="shared" si="55"/>
        <v>1</v>
      </c>
      <c r="M168" s="27">
        <f t="shared" si="55"/>
        <v>0.93757361601884559</v>
      </c>
      <c r="N168" s="36"/>
    </row>
    <row r="169" spans="2:25" ht="16.5" thickTop="1" thickBot="1" x14ac:dyDescent="0.3"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</row>
    <row r="170" spans="2:25" ht="15.75" thickBot="1" x14ac:dyDescent="0.3">
      <c r="B170" s="12"/>
      <c r="C170" s="12"/>
      <c r="D170" s="7" t="s">
        <v>67</v>
      </c>
      <c r="E170" s="8" t="s">
        <v>68</v>
      </c>
      <c r="F170" s="8" t="s">
        <v>69</v>
      </c>
      <c r="G170" s="8" t="s">
        <v>70</v>
      </c>
      <c r="H170" s="8" t="s">
        <v>71</v>
      </c>
      <c r="I170" s="8" t="s">
        <v>72</v>
      </c>
      <c r="J170" s="8" t="s">
        <v>73</v>
      </c>
      <c r="K170" s="8" t="s">
        <v>74</v>
      </c>
      <c r="L170" s="8" t="s">
        <v>75</v>
      </c>
      <c r="M170" s="8" t="s">
        <v>76</v>
      </c>
      <c r="N170" s="13" t="s">
        <v>66</v>
      </c>
    </row>
    <row r="171" spans="2:25" ht="15.75" thickTop="1" x14ac:dyDescent="0.25">
      <c r="B171" s="58" t="s">
        <v>130</v>
      </c>
      <c r="C171" s="1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5"/>
    </row>
    <row r="172" spans="2:25" ht="30" x14ac:dyDescent="0.25">
      <c r="B172" s="47" t="s">
        <v>119</v>
      </c>
      <c r="C172" s="6"/>
      <c r="D172" s="25">
        <v>206.7</v>
      </c>
      <c r="E172" s="25">
        <v>246.2</v>
      </c>
      <c r="F172" s="26">
        <v>74.900000000000006</v>
      </c>
      <c r="G172" s="25">
        <v>837</v>
      </c>
      <c r="H172" s="25">
        <v>405</v>
      </c>
      <c r="I172" s="25">
        <v>197</v>
      </c>
      <c r="J172" s="25">
        <v>317</v>
      </c>
      <c r="K172" s="25">
        <v>271.10000000000002</v>
      </c>
      <c r="L172" s="25">
        <v>317</v>
      </c>
      <c r="M172" s="25">
        <v>49.5</v>
      </c>
      <c r="N172" s="23">
        <f>SUM(D172:M172)</f>
        <v>2921.4</v>
      </c>
    </row>
    <row r="173" spans="2:25" ht="30" x14ac:dyDescent="0.25">
      <c r="B173" s="47" t="s">
        <v>122</v>
      </c>
      <c r="C173" s="6"/>
      <c r="D173" s="25">
        <v>206.7</v>
      </c>
      <c r="E173" s="25">
        <v>114.9</v>
      </c>
      <c r="F173" s="25">
        <v>80.900000000000006</v>
      </c>
      <c r="G173" s="25">
        <v>807.2</v>
      </c>
      <c r="H173" s="25">
        <v>604.79999999999995</v>
      </c>
      <c r="I173" s="25">
        <v>197</v>
      </c>
      <c r="J173" s="25">
        <v>317</v>
      </c>
      <c r="K173" s="25">
        <v>346.7</v>
      </c>
      <c r="L173" s="25">
        <v>276</v>
      </c>
      <c r="M173" s="25">
        <v>38.4</v>
      </c>
      <c r="N173" s="23">
        <f>SUM(D173:M173)</f>
        <v>2989.6</v>
      </c>
    </row>
    <row r="174" spans="2:25" ht="30" x14ac:dyDescent="0.25">
      <c r="B174" s="47" t="s">
        <v>121</v>
      </c>
      <c r="C174" s="6"/>
      <c r="D174" s="66">
        <v>432.8</v>
      </c>
      <c r="E174" s="66">
        <v>533.9</v>
      </c>
      <c r="F174" s="66">
        <v>698.02</v>
      </c>
      <c r="G174" s="66">
        <v>6081.5</v>
      </c>
      <c r="H174" s="66">
        <v>1208.9000000000001</v>
      </c>
      <c r="I174" s="66">
        <v>278.89999999999998</v>
      </c>
      <c r="J174" s="25">
        <v>1204.9000000000001</v>
      </c>
      <c r="K174" s="66">
        <v>411.5</v>
      </c>
      <c r="L174" s="66">
        <v>1204.9000000000001</v>
      </c>
      <c r="M174" s="66">
        <v>431</v>
      </c>
      <c r="N174" s="23">
        <f>SUM(D174:M174)</f>
        <v>12486.32</v>
      </c>
    </row>
    <row r="175" spans="2:25" ht="30" x14ac:dyDescent="0.25">
      <c r="B175" s="47" t="s">
        <v>120</v>
      </c>
      <c r="C175" s="6"/>
      <c r="D175" s="66">
        <v>432.8</v>
      </c>
      <c r="E175" s="66">
        <v>430.8</v>
      </c>
      <c r="F175" s="66">
        <v>698.02</v>
      </c>
      <c r="G175" s="66">
        <v>6467.2</v>
      </c>
      <c r="H175" s="66">
        <v>2082</v>
      </c>
      <c r="I175" s="66">
        <v>211</v>
      </c>
      <c r="J175" s="25">
        <v>464.6</v>
      </c>
      <c r="K175" s="66">
        <v>411.6</v>
      </c>
      <c r="L175" s="66">
        <v>1276.9000000000001</v>
      </c>
      <c r="M175" s="66">
        <v>423.7</v>
      </c>
      <c r="N175" s="23">
        <f>SUM(D175:M175)</f>
        <v>12898.62</v>
      </c>
    </row>
    <row r="176" spans="2:25" ht="15.75" thickBot="1" x14ac:dyDescent="0.3">
      <c r="B176" s="15" t="s">
        <v>124</v>
      </c>
      <c r="C176" s="16"/>
      <c r="D176" s="27">
        <f>(D173+D175)/(D172+D174)</f>
        <v>1</v>
      </c>
      <c r="E176" s="27">
        <f t="shared" ref="E176:H176" si="56">(E173+E175)/(E172+E174)</f>
        <v>0.69952570183309848</v>
      </c>
      <c r="F176" s="27">
        <f>(F173+F175)/(F172+F174)</f>
        <v>1.007762769756249</v>
      </c>
      <c r="G176" s="27">
        <f>(G173+G175)/(G172+G174)</f>
        <v>1.0514417865144179</v>
      </c>
      <c r="H176" s="27">
        <f t="shared" si="56"/>
        <v>1.6647871615341718</v>
      </c>
      <c r="I176" s="27">
        <f>(I173+I175)/(I172+I174)</f>
        <v>0.85732296700987609</v>
      </c>
      <c r="J176" s="27">
        <f t="shared" ref="J176:M176" si="57">(J173+J175)/(J172+J174)</f>
        <v>0.5135685656087785</v>
      </c>
      <c r="K176" s="27">
        <f t="shared" si="57"/>
        <v>1.1108995019044827</v>
      </c>
      <c r="L176" s="27">
        <f t="shared" si="57"/>
        <v>1.0203692752480451</v>
      </c>
      <c r="M176" s="27">
        <f t="shared" si="57"/>
        <v>0.9617065556711758</v>
      </c>
      <c r="N176" s="36"/>
    </row>
    <row r="177" spans="1:14" ht="15.75" thickTop="1" x14ac:dyDescent="0.25">
      <c r="B177" s="54"/>
      <c r="C177" s="54"/>
      <c r="D177" s="54"/>
      <c r="E177" s="90">
        <f>E172+E174</f>
        <v>780.09999999999991</v>
      </c>
      <c r="F177" s="54"/>
      <c r="G177" s="54"/>
      <c r="H177" s="54"/>
      <c r="I177" s="54"/>
      <c r="J177" s="54"/>
      <c r="K177" s="54"/>
      <c r="L177" s="54"/>
      <c r="M177" s="54"/>
      <c r="N177" s="54"/>
    </row>
    <row r="178" spans="1:14" ht="15.75" thickBot="1" x14ac:dyDescent="0.3">
      <c r="E178" s="57">
        <f>E173+E175</f>
        <v>545.70000000000005</v>
      </c>
    </row>
    <row r="179" spans="1:14" ht="15.75" thickBot="1" x14ac:dyDescent="0.3">
      <c r="B179" s="74"/>
      <c r="C179" s="74"/>
      <c r="D179" s="75" t="s">
        <v>67</v>
      </c>
      <c r="E179" s="76" t="s">
        <v>68</v>
      </c>
      <c r="F179" s="76" t="s">
        <v>69</v>
      </c>
      <c r="G179" s="76" t="s">
        <v>70</v>
      </c>
      <c r="H179" s="76" t="s">
        <v>71</v>
      </c>
      <c r="I179" s="76" t="s">
        <v>72</v>
      </c>
      <c r="J179" s="76" t="s">
        <v>73</v>
      </c>
      <c r="K179" s="76" t="s">
        <v>74</v>
      </c>
      <c r="L179" s="76" t="s">
        <v>75</v>
      </c>
      <c r="M179" s="76" t="s">
        <v>76</v>
      </c>
      <c r="N179" s="76" t="s">
        <v>66</v>
      </c>
    </row>
    <row r="180" spans="1:14" ht="15.75" thickTop="1" x14ac:dyDescent="0.25">
      <c r="B180" s="78" t="s">
        <v>117</v>
      </c>
      <c r="C180" s="79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1"/>
    </row>
    <row r="181" spans="1:14" ht="30" x14ac:dyDescent="0.25">
      <c r="B181" s="82" t="s">
        <v>119</v>
      </c>
      <c r="C181" s="73"/>
      <c r="D181" s="83">
        <v>386.3</v>
      </c>
      <c r="E181" s="83">
        <v>389.3</v>
      </c>
      <c r="F181" s="84">
        <v>69.2</v>
      </c>
      <c r="G181" s="83">
        <v>974</v>
      </c>
      <c r="H181" s="83">
        <v>945</v>
      </c>
      <c r="I181" s="83">
        <v>160</v>
      </c>
      <c r="J181" s="83">
        <v>352.1</v>
      </c>
      <c r="K181" s="83">
        <v>211.5</v>
      </c>
      <c r="L181" s="83">
        <v>765.6</v>
      </c>
      <c r="M181" s="83">
        <v>66.099999999999994</v>
      </c>
      <c r="N181" s="85">
        <f>SUM(D181:M181)</f>
        <v>4319.1000000000004</v>
      </c>
    </row>
    <row r="182" spans="1:14" ht="30" x14ac:dyDescent="0.25">
      <c r="B182" s="82" t="s">
        <v>122</v>
      </c>
      <c r="C182" s="73"/>
      <c r="D182" s="83">
        <v>222.6</v>
      </c>
      <c r="E182" s="83">
        <v>310.8</v>
      </c>
      <c r="F182" s="83">
        <v>69.2</v>
      </c>
      <c r="G182" s="83">
        <v>916</v>
      </c>
      <c r="H182" s="83">
        <v>118</v>
      </c>
      <c r="I182" s="83">
        <v>173</v>
      </c>
      <c r="J182" s="83">
        <v>257.89999999999998</v>
      </c>
      <c r="K182" s="83">
        <v>267</v>
      </c>
      <c r="L182" s="83">
        <v>236.3</v>
      </c>
      <c r="M182" s="83">
        <v>62.8</v>
      </c>
      <c r="N182" s="85">
        <f>SUM(D182:M182)</f>
        <v>2633.6000000000004</v>
      </c>
    </row>
    <row r="183" spans="1:14" ht="30" x14ac:dyDescent="0.25">
      <c r="B183" s="82" t="s">
        <v>121</v>
      </c>
      <c r="C183" s="73"/>
      <c r="D183" s="83">
        <v>107.5</v>
      </c>
      <c r="E183" s="83">
        <v>765.8</v>
      </c>
      <c r="F183" s="83">
        <v>41.2</v>
      </c>
      <c r="G183" s="83">
        <v>794</v>
      </c>
      <c r="H183" s="83">
        <v>275</v>
      </c>
      <c r="I183" s="83">
        <v>334.3</v>
      </c>
      <c r="J183" s="83">
        <v>257.3</v>
      </c>
      <c r="K183" s="83">
        <v>79.5</v>
      </c>
      <c r="L183" s="83">
        <v>63.7</v>
      </c>
      <c r="M183" s="83">
        <v>31</v>
      </c>
      <c r="N183" s="85">
        <f>SUM(D183:M183)</f>
        <v>2749.3</v>
      </c>
    </row>
    <row r="184" spans="1:14" ht="30" x14ac:dyDescent="0.25">
      <c r="B184" s="82" t="s">
        <v>120</v>
      </c>
      <c r="C184" s="73"/>
      <c r="D184" s="83">
        <v>229.6</v>
      </c>
      <c r="E184" s="83">
        <v>765.8</v>
      </c>
      <c r="F184" s="83">
        <v>29.6</v>
      </c>
      <c r="G184" s="83">
        <v>924</v>
      </c>
      <c r="H184" s="83">
        <v>391.1</v>
      </c>
      <c r="I184" s="83">
        <v>317.8</v>
      </c>
      <c r="J184" s="83">
        <v>257.3</v>
      </c>
      <c r="K184" s="83">
        <v>65.3</v>
      </c>
      <c r="L184" s="83">
        <v>39.700000000000003</v>
      </c>
      <c r="M184" s="83">
        <v>24</v>
      </c>
      <c r="N184" s="85">
        <f>SUM(D184:M184)</f>
        <v>3044.2000000000003</v>
      </c>
    </row>
    <row r="185" spans="1:14" ht="15.75" thickBot="1" x14ac:dyDescent="0.3">
      <c r="B185" s="86" t="s">
        <v>124</v>
      </c>
      <c r="C185" s="87"/>
      <c r="D185" s="88">
        <f>(D182+D184)/(D181+D183)</f>
        <v>0.91575536654515999</v>
      </c>
      <c r="E185" s="88">
        <f t="shared" ref="E185:M185" si="58">(E182+E184)/(E181+E183)</f>
        <v>0.93204051597264304</v>
      </c>
      <c r="F185" s="88">
        <f t="shared" si="58"/>
        <v>0.89492753623188415</v>
      </c>
      <c r="G185" s="88">
        <f t="shared" si="58"/>
        <v>1.0407239819004526</v>
      </c>
      <c r="H185" s="88">
        <f t="shared" si="58"/>
        <v>0.41729508196721316</v>
      </c>
      <c r="I185" s="88">
        <f>(I182+I184)/(I181+I183)</f>
        <v>0.99291927978960148</v>
      </c>
      <c r="J185" s="88">
        <f t="shared" si="58"/>
        <v>0.84542172628815226</v>
      </c>
      <c r="K185" s="88">
        <f t="shared" si="58"/>
        <v>1.1419243986254295</v>
      </c>
      <c r="L185" s="88">
        <f t="shared" si="58"/>
        <v>0.33281080429277704</v>
      </c>
      <c r="M185" s="88">
        <f t="shared" si="58"/>
        <v>0.89392378990731203</v>
      </c>
      <c r="N185" s="89"/>
    </row>
    <row r="186" spans="1:14" ht="15.75" thickTop="1" x14ac:dyDescent="0.25"/>
    <row r="189" spans="1:14" ht="15.75" thickBot="1" x14ac:dyDescent="0.3">
      <c r="H189" s="54" t="s">
        <v>181</v>
      </c>
    </row>
    <row r="190" spans="1:14" ht="15.75" thickBot="1" x14ac:dyDescent="0.3">
      <c r="E190" s="75" t="s">
        <v>67</v>
      </c>
      <c r="F190" s="76" t="s">
        <v>68</v>
      </c>
      <c r="G190" s="76" t="s">
        <v>69</v>
      </c>
      <c r="H190" s="76" t="s">
        <v>70</v>
      </c>
      <c r="I190" s="76" t="s">
        <v>71</v>
      </c>
      <c r="J190" s="76" t="s">
        <v>72</v>
      </c>
      <c r="K190" s="76" t="s">
        <v>73</v>
      </c>
      <c r="L190" s="76" t="s">
        <v>74</v>
      </c>
      <c r="M190" s="76" t="s">
        <v>75</v>
      </c>
      <c r="N190" s="76" t="s">
        <v>76</v>
      </c>
    </row>
    <row r="191" spans="1:14" s="183" customFormat="1" ht="116.25" customHeight="1" thickBot="1" x14ac:dyDescent="0.3">
      <c r="A191" s="186" t="s">
        <v>163</v>
      </c>
      <c r="B191" s="182" t="s">
        <v>164</v>
      </c>
      <c r="C191" s="186" t="s">
        <v>165</v>
      </c>
      <c r="D191" s="187" t="s">
        <v>182</v>
      </c>
      <c r="E191" s="200">
        <v>1</v>
      </c>
      <c r="F191" s="179">
        <v>3</v>
      </c>
      <c r="G191" s="180">
        <f>F191*E191</f>
        <v>3</v>
      </c>
      <c r="H191" s="181">
        <v>6</v>
      </c>
      <c r="I191" s="180">
        <f>H191*E191</f>
        <v>6</v>
      </c>
      <c r="J191" s="181">
        <v>9</v>
      </c>
      <c r="K191" s="180">
        <f>J191*E191</f>
        <v>9</v>
      </c>
      <c r="L191" s="181"/>
      <c r="M191" s="180">
        <f>L191*E191</f>
        <v>0</v>
      </c>
      <c r="N191" s="181">
        <v>6</v>
      </c>
    </row>
    <row r="192" spans="1:14" s="183" customFormat="1" ht="103.5" customHeight="1" thickBot="1" x14ac:dyDescent="0.3">
      <c r="A192" s="186" t="s">
        <v>166</v>
      </c>
      <c r="B192" s="187" t="s">
        <v>167</v>
      </c>
      <c r="C192" s="186" t="s">
        <v>168</v>
      </c>
      <c r="D192" s="187" t="s">
        <v>183</v>
      </c>
      <c r="E192" s="201">
        <v>192</v>
      </c>
      <c r="F192" s="189">
        <f>3+5+11+5</f>
        <v>24</v>
      </c>
      <c r="G192" s="180">
        <f>5+11+12+5+3+86+3</f>
        <v>125</v>
      </c>
      <c r="H192" s="181"/>
      <c r="I192" s="181">
        <f>2+2+4+2+3</f>
        <v>13</v>
      </c>
      <c r="J192" s="181">
        <f>4+4+4+4+5+2+3+6+4+3+5</f>
        <v>44</v>
      </c>
      <c r="K192" s="180">
        <f>4</f>
        <v>4</v>
      </c>
      <c r="L192" s="181"/>
      <c r="M192" s="181">
        <f>20+21+26+6</f>
        <v>73</v>
      </c>
      <c r="N192" s="181">
        <f>15+9</f>
        <v>24</v>
      </c>
    </row>
    <row r="193" spans="1:14" s="183" customFormat="1" ht="63.75" customHeight="1" thickBot="1" x14ac:dyDescent="0.3">
      <c r="A193" s="184" t="s">
        <v>169</v>
      </c>
      <c r="B193" s="185" t="s">
        <v>180</v>
      </c>
      <c r="C193" s="184" t="s">
        <v>8</v>
      </c>
      <c r="D193" s="185" t="s">
        <v>170</v>
      </c>
      <c r="E193" s="202">
        <v>0.5</v>
      </c>
      <c r="F193" s="190">
        <v>1</v>
      </c>
      <c r="G193" s="188">
        <f>F193*E193</f>
        <v>0.5</v>
      </c>
      <c r="H193" s="181">
        <v>1</v>
      </c>
      <c r="I193" s="180">
        <f>H193*E193</f>
        <v>0.5</v>
      </c>
      <c r="J193" s="181">
        <v>1</v>
      </c>
      <c r="K193" s="180">
        <f>J193*E193</f>
        <v>0.5</v>
      </c>
      <c r="L193" s="181"/>
      <c r="M193" s="180">
        <f t="shared" ref="M193:M194" si="59">L193*E193</f>
        <v>0</v>
      </c>
      <c r="N193" s="181"/>
    </row>
    <row r="194" spans="1:14" s="183" customFormat="1" ht="63.75" customHeight="1" thickBot="1" x14ac:dyDescent="0.3">
      <c r="A194" s="184" t="s">
        <v>171</v>
      </c>
      <c r="B194" s="185" t="s">
        <v>172</v>
      </c>
      <c r="C194" s="184" t="s">
        <v>173</v>
      </c>
      <c r="D194" s="185" t="s">
        <v>174</v>
      </c>
      <c r="E194" s="202">
        <v>2</v>
      </c>
      <c r="F194" s="190">
        <v>1</v>
      </c>
      <c r="G194" s="188">
        <f>F194*E194</f>
        <v>2</v>
      </c>
      <c r="H194" s="181">
        <v>0</v>
      </c>
      <c r="I194" s="180">
        <f>H194*E194</f>
        <v>0</v>
      </c>
      <c r="J194" s="181">
        <v>1</v>
      </c>
      <c r="K194" s="180">
        <f>J194*E194</f>
        <v>2</v>
      </c>
      <c r="L194" s="181"/>
      <c r="M194" s="180">
        <f t="shared" si="59"/>
        <v>0</v>
      </c>
      <c r="N194" s="181">
        <v>0</v>
      </c>
    </row>
  </sheetData>
  <mergeCells count="12">
    <mergeCell ref="B47:B60"/>
    <mergeCell ref="B62:N62"/>
    <mergeCell ref="B12:N12"/>
    <mergeCell ref="B2:N2"/>
    <mergeCell ref="B29:N29"/>
    <mergeCell ref="B14:B27"/>
    <mergeCell ref="B31:B44"/>
    <mergeCell ref="B106:N106"/>
    <mergeCell ref="B75:N75"/>
    <mergeCell ref="B63:B65"/>
    <mergeCell ref="B69:B71"/>
    <mergeCell ref="B68:N6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rowBreaks count="1" manualBreakCount="1">
    <brk id="85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N1:N5"/>
  <sheetViews>
    <sheetView workbookViewId="0">
      <selection activeCell="I24" sqref="I24"/>
    </sheetView>
  </sheetViews>
  <sheetFormatPr defaultRowHeight="15" x14ac:dyDescent="0.25"/>
  <cols>
    <col min="1" max="1" width="12" customWidth="1"/>
    <col min="2" max="2" width="7.85546875" customWidth="1"/>
    <col min="3" max="3" width="7" customWidth="1"/>
    <col min="4" max="4" width="7.28515625" customWidth="1"/>
    <col min="5" max="6" width="7" customWidth="1"/>
    <col min="7" max="7" width="7.28515625" customWidth="1"/>
    <col min="8" max="9" width="7" customWidth="1"/>
    <col min="10" max="10" width="7.140625" customWidth="1"/>
    <col min="11" max="11" width="7.85546875" customWidth="1"/>
    <col min="12" max="12" width="7.28515625" customWidth="1"/>
    <col min="13" max="13" width="7.7109375" customWidth="1"/>
    <col min="14" max="14" width="7.140625" customWidth="1"/>
    <col min="15" max="15" width="7" customWidth="1"/>
  </cols>
  <sheetData>
    <row r="1" spans="14:14" x14ac:dyDescent="0.25">
      <c r="N1" s="57"/>
    </row>
    <row r="2" spans="14:14" ht="45" customHeight="1" x14ac:dyDescent="0.25"/>
    <row r="3" spans="14:14" ht="21" customHeight="1" x14ac:dyDescent="0.25"/>
    <row r="4" spans="14:14" ht="24" customHeight="1" x14ac:dyDescent="0.25"/>
    <row r="5" spans="14:14" ht="45" customHeight="1" x14ac:dyDescent="0.25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Расчет оценки</vt:lpstr>
      <vt:lpstr>Показатели</vt:lpstr>
      <vt:lpstr>Лист1</vt:lpstr>
      <vt:lpstr>'Расчет оценки'!Заголовки_для_печати</vt:lpstr>
      <vt:lpstr>Показатели!Область_печати</vt:lpstr>
      <vt:lpstr>'Расчет оценки'!Область_печати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2020-07-28T12:48:58Z</dcterms:modified>
</cp:coreProperties>
</file>