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01" windowWidth="16335" windowHeight="12780" activeTab="0"/>
  </bookViews>
  <sheets>
    <sheet name="прил.8" sheetId="1" r:id="rId1"/>
  </sheets>
  <definedNames/>
  <calcPr fullCalcOnLoad="1"/>
</workbook>
</file>

<file path=xl/sharedStrings.xml><?xml version="1.0" encoding="utf-8"?>
<sst xmlns="http://schemas.openxmlformats.org/spreadsheetml/2006/main" count="96" uniqueCount="76">
  <si>
    <t>3</t>
  </si>
  <si>
    <t>Отчет</t>
  </si>
  <si>
    <t>№ п/п</t>
  </si>
  <si>
    <t>Наименование муниципальной программы</t>
  </si>
  <si>
    <t>Утвержденный план по программе, тыс. рублей</t>
  </si>
  <si>
    <t xml:space="preserve">ИСПОЛНЕНИЕ  от утвержденного БЮДЖЕТА, в % </t>
  </si>
  <si>
    <t xml:space="preserve">ИСПОЛНЕНИЕ  от утвержденного плана по программе, в % </t>
  </si>
  <si>
    <t>итого</t>
  </si>
  <si>
    <t>Итого по всем муниципальным программ</t>
  </si>
  <si>
    <t>исполнения по муниципальным программам в муниципальном образовании сельское поселение Леуши</t>
  </si>
  <si>
    <t>1</t>
  </si>
  <si>
    <t>2</t>
  </si>
  <si>
    <t>4</t>
  </si>
  <si>
    <t>5</t>
  </si>
  <si>
    <t>Утверждено бюджет</t>
  </si>
  <si>
    <t>6</t>
  </si>
  <si>
    <t>Муниципальная программа "Развитие сферы культуры, спорта и делам молодежи сельского поселения Леуши на 2014 -2016 годы и на  период до 2020 года"</t>
  </si>
  <si>
    <t>Федеральный бюджет</t>
  </si>
  <si>
    <t>Бюджет автономного округа</t>
  </si>
  <si>
    <t>Бюджет Кондинского района</t>
  </si>
  <si>
    <t>Бюджет сельского поселения Леуши</t>
  </si>
  <si>
    <t>Подпрограмма 1. "Организация деятельности муниципальных учреждений культуры"</t>
  </si>
  <si>
    <t>1.1</t>
  </si>
  <si>
    <t>1.2</t>
  </si>
  <si>
    <t>Подпрограмма 2. "Проведение культурно-досуговых мероприятий"</t>
  </si>
  <si>
    <t>Муниципальная программа "Ремонт и содержание дорог общего пользования местного значения в муниципальном образовании сельское поселение Леуши на 2014-2016 годы и на период до 2020 года"</t>
  </si>
  <si>
    <t>2.1</t>
  </si>
  <si>
    <t>2.2</t>
  </si>
  <si>
    <t>Подпрограмма "Cодержание дорог общего пользования"</t>
  </si>
  <si>
    <t>Муниципальная программа "Социальная поддержка отдельных категорий населения муниципального образования сельское поселение Леуши на 2014-2016 годы и на  период до 2020 года"</t>
  </si>
  <si>
    <t>Основное мероприятие "Назначение и выплата дополнительного материального обеспечения лицам, замещавшим выборные муниципальные  должности и должности муниципальной службы сельского поселения Леуши"</t>
  </si>
  <si>
    <t>Муниципальная программа "Благоустройство территории сельского поселения Леуши на 2014-2016 годы и на  период до 2020 года"</t>
  </si>
  <si>
    <t>4.2</t>
  </si>
  <si>
    <t>4.1</t>
  </si>
  <si>
    <t>3.1</t>
  </si>
  <si>
    <t>Муниципальная программа "Капитальный ремонт жилого фонда сельского поселения Леуши на 2014-2016 годы и на  период до 2020 года"</t>
  </si>
  <si>
    <t>5.1</t>
  </si>
  <si>
    <t>Основное мероприятие "Капитальный ремонт муниципального жилищного фонда"</t>
  </si>
  <si>
    <t>Муниципальная программа"Организация деятельности администрации сельского поселения Леуши"</t>
  </si>
  <si>
    <t>6.1</t>
  </si>
  <si>
    <t>7</t>
  </si>
  <si>
    <t>Муниципальная программа"Обслуживание деятельности администрации сельского поселения Леуши"</t>
  </si>
  <si>
    <t>7.1</t>
  </si>
  <si>
    <t>7.2</t>
  </si>
  <si>
    <t>Задача 2 "Выполнение муниципальных функций для реализации вопросов местного значения
и переданных в установленном порядке отдельных государственных полномочий"</t>
  </si>
  <si>
    <t>Задача 1. Предоставление муниципальных и государственных услуг в соответствии с действующим законодательством.</t>
  </si>
  <si>
    <t>Задача 3. Разработка, реализация муниципальных программ и планов</t>
  </si>
  <si>
    <t>Задача 4. Повышение результативности и качества управленческих процессов</t>
  </si>
  <si>
    <t>Задача 5. Координация деятельности подведомственных учреждений</t>
  </si>
  <si>
    <t>Мероприятие 1."Оплата труда, гарантий и компенсаций работников МКУ"АХС""</t>
  </si>
  <si>
    <t>Мероприятие 2 "Материально-техническое обеспечение деятельности органов местного самоуправления"</t>
  </si>
  <si>
    <t>Подпрограмма 1 "Уличное освещение"</t>
  </si>
  <si>
    <t>Подпрограмма 2 «Содержание мест захоронения»</t>
  </si>
  <si>
    <t>4.3</t>
  </si>
  <si>
    <t>Подпрограмма 3 «Озеленение»</t>
  </si>
  <si>
    <t>Подпрограмма 4"Санитарная очистка поселка"</t>
  </si>
  <si>
    <t>Подпрограмма 5 «Прочее благоустройство»</t>
  </si>
  <si>
    <t>4.4</t>
  </si>
  <si>
    <t>4.5</t>
  </si>
  <si>
    <t>Подпрограмма 1 "Ремонт дорог общего пользования"</t>
  </si>
  <si>
    <t>2.3</t>
  </si>
  <si>
    <t xml:space="preserve">                                                                    Подпрограмма 3.  Безопасность дорожного движения</t>
  </si>
  <si>
    <t>Исполнение кассовые расходы на 01.07.2016 г.</t>
  </si>
  <si>
    <t>за 3 квартал 2016 года</t>
  </si>
  <si>
    <t>7.3</t>
  </si>
  <si>
    <t>7.4</t>
  </si>
  <si>
    <t>7.5</t>
  </si>
  <si>
    <t>8</t>
  </si>
  <si>
    <t>8.1</t>
  </si>
  <si>
    <t>8.2</t>
  </si>
  <si>
    <t>Муниципальная программа «Профилактика терроризма и экстремизма, гармонизация межэтнических и межкультурных отношений, укрепление толерантности в сельском поселении Леуши на 2015-2017гг.» </t>
  </si>
  <si>
    <t>Задача 1. Профилактика правонарушений в общественных местах, в том числе с участием граждан</t>
  </si>
  <si>
    <t>9</t>
  </si>
  <si>
    <t>9.1</t>
  </si>
  <si>
    <t>Основное мероприятие "Изготовление, приобретение буклетов, плакатов, памяток по антитеррористической тематике, а также направленных на гармонизацию межэтнических и межкультурных отношений, профилактику проявлений ксенофобий и укрепление толерантности, для распространения среди жителей, учреждений, организаций, предприятий сельского поселения Леуши"</t>
  </si>
  <si>
    <t xml:space="preserve">Муниципальная программа "«О привлечении граждан и их объединений к участию в обеспечении охраны общественного порядка (о добровольных народных дружинах) на территории  сельского поселения Леуши  на 2016-2020 годы».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</si>
</sst>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#,##0_р_.;[Red]#,##0_р_.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0_р_._-;\-* #,##0.00_р_._-;_-* &quot;-&quot;_р_._-;_-@_-"/>
    <numFmt numFmtId="172" formatCode="0.000"/>
    <numFmt numFmtId="173" formatCode="#,##0.00&quot;р.&quot;"/>
    <numFmt numFmtId="174" formatCode="#,##0.00_р_."/>
    <numFmt numFmtId="175" formatCode="0.000000"/>
    <numFmt numFmtId="176" formatCode="0.00000"/>
    <numFmt numFmtId="177" formatCode="0.0000"/>
    <numFmt numFmtId="178" formatCode="0.0"/>
    <numFmt numFmtId="179" formatCode="#,##0.0"/>
    <numFmt numFmtId="180" formatCode="#,##0.000"/>
    <numFmt numFmtId="181" formatCode="0.00;[Red]\-0.00"/>
    <numFmt numFmtId="182" formatCode="#,##0.00;[Red]\-#,##0.00"/>
    <numFmt numFmtId="183" formatCode="_-* #,##0.0_р_._-;\-* #,##0.0_р_._-;_-* &quot;-&quot;??_р_._-;_-@_-"/>
    <numFmt numFmtId="184" formatCode="0.0;[Red]\-0.0"/>
    <numFmt numFmtId="185" formatCode="_-* #,##0.000_р_._-;\-* #,##0.000_р_._-;_-* &quot;-&quot;??_р_._-;_-@_-"/>
    <numFmt numFmtId="186" formatCode="[$-FC19]d\ mmmm\ yyyy\ &quot;г.&quot;"/>
    <numFmt numFmtId="187" formatCode="\-"/>
    <numFmt numFmtId="188" formatCode="0.000000000"/>
    <numFmt numFmtId="189" formatCode="0.0000000000"/>
    <numFmt numFmtId="190" formatCode="0.00000000"/>
    <numFmt numFmtId="191" formatCode="0.000000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7" borderId="10" xfId="0" applyFont="1" applyFill="1" applyBorder="1" applyAlignment="1">
      <alignment vertical="top" wrapText="1"/>
    </xf>
    <xf numFmtId="49" fontId="4" fillId="7" borderId="11" xfId="0" applyNumberFormat="1" applyFont="1" applyFill="1" applyBorder="1" applyAlignment="1">
      <alignment horizontal="center" vertical="center"/>
    </xf>
    <xf numFmtId="49" fontId="4" fillId="13" borderId="12" xfId="0" applyNumberFormat="1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vertical="top" wrapText="1"/>
    </xf>
    <xf numFmtId="0" fontId="0" fillId="19" borderId="14" xfId="0" applyFill="1" applyBorder="1" applyAlignment="1">
      <alignment horizontal="center" vertical="center" wrapText="1"/>
    </xf>
    <xf numFmtId="0" fontId="0" fillId="19" borderId="15" xfId="0" applyFill="1" applyBorder="1" applyAlignment="1">
      <alignment horizontal="center" vertical="center" wrapText="1"/>
    </xf>
    <xf numFmtId="0" fontId="0" fillId="19" borderId="16" xfId="0" applyFill="1" applyBorder="1" applyAlignment="1">
      <alignment horizontal="center" vertical="center" wrapText="1"/>
    </xf>
    <xf numFmtId="0" fontId="0" fillId="19" borderId="17" xfId="0" applyFill="1" applyBorder="1" applyAlignment="1">
      <alignment horizontal="center" vertical="center"/>
    </xf>
    <xf numFmtId="49" fontId="4" fillId="7" borderId="15" xfId="0" applyNumberFormat="1" applyFont="1" applyFill="1" applyBorder="1" applyAlignment="1">
      <alignment horizontal="center" vertical="center"/>
    </xf>
    <xf numFmtId="49" fontId="4" fillId="7" borderId="18" xfId="0" applyNumberFormat="1" applyFont="1" applyFill="1" applyBorder="1" applyAlignment="1">
      <alignment horizontal="center" vertical="center"/>
    </xf>
    <xf numFmtId="187" fontId="5" fillId="13" borderId="19" xfId="0" applyNumberFormat="1" applyFont="1" applyFill="1" applyBorder="1" applyAlignment="1">
      <alignment horizontal="center" vertical="center" wrapText="1"/>
    </xf>
    <xf numFmtId="49" fontId="4" fillId="7" borderId="20" xfId="0" applyNumberFormat="1" applyFont="1" applyFill="1" applyBorder="1" applyAlignment="1">
      <alignment horizontal="center" vertical="center"/>
    </xf>
    <xf numFmtId="49" fontId="4" fillId="7" borderId="21" xfId="0" applyNumberFormat="1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vertical="top" wrapText="1"/>
    </xf>
    <xf numFmtId="0" fontId="5" fillId="7" borderId="23" xfId="0" applyFont="1" applyFill="1" applyBorder="1" applyAlignment="1">
      <alignment vertical="top" wrapText="1"/>
    </xf>
    <xf numFmtId="0" fontId="5" fillId="7" borderId="24" xfId="0" applyFont="1" applyFill="1" applyBorder="1" applyAlignment="1">
      <alignment vertical="top" wrapText="1"/>
    </xf>
    <xf numFmtId="187" fontId="5" fillId="13" borderId="12" xfId="0" applyNumberFormat="1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left" vertical="center" wrapText="1"/>
    </xf>
    <xf numFmtId="43" fontId="0" fillId="13" borderId="19" xfId="0" applyNumberFormat="1" applyFill="1" applyBorder="1" applyAlignment="1">
      <alignment horizontal="center" vertical="center"/>
    </xf>
    <xf numFmtId="43" fontId="4" fillId="13" borderId="25" xfId="0" applyNumberFormat="1" applyFont="1" applyFill="1" applyBorder="1" applyAlignment="1">
      <alignment horizontal="center" vertical="center"/>
    </xf>
    <xf numFmtId="49" fontId="4" fillId="7" borderId="26" xfId="0" applyNumberFormat="1" applyFont="1" applyFill="1" applyBorder="1" applyAlignment="1">
      <alignment horizontal="center" vertical="center"/>
    </xf>
    <xf numFmtId="49" fontId="4" fillId="7" borderId="27" xfId="0" applyNumberFormat="1" applyFont="1" applyFill="1" applyBorder="1" applyAlignment="1">
      <alignment horizontal="center" vertical="center"/>
    </xf>
    <xf numFmtId="49" fontId="4" fillId="7" borderId="16" xfId="0" applyNumberFormat="1" applyFont="1" applyFill="1" applyBorder="1" applyAlignment="1">
      <alignment horizontal="center" vertical="center"/>
    </xf>
    <xf numFmtId="0" fontId="0" fillId="19" borderId="28" xfId="0" applyFill="1" applyBorder="1" applyAlignment="1">
      <alignment horizontal="center" vertical="center" wrapText="1"/>
    </xf>
    <xf numFmtId="0" fontId="0" fillId="19" borderId="29" xfId="0" applyFill="1" applyBorder="1" applyAlignment="1">
      <alignment horizontal="center" vertical="center" wrapText="1"/>
    </xf>
    <xf numFmtId="0" fontId="0" fillId="19" borderId="30" xfId="0" applyFill="1" applyBorder="1" applyAlignment="1">
      <alignment horizontal="center" vertical="center" wrapText="1"/>
    </xf>
    <xf numFmtId="0" fontId="0" fillId="19" borderId="31" xfId="0" applyFill="1" applyBorder="1" applyAlignment="1">
      <alignment horizontal="center" vertical="center"/>
    </xf>
    <xf numFmtId="49" fontId="4" fillId="19" borderId="12" xfId="0" applyNumberFormat="1" applyFont="1" applyFill="1" applyBorder="1" applyAlignment="1">
      <alignment vertical="center"/>
    </xf>
    <xf numFmtId="0" fontId="5" fillId="13" borderId="12" xfId="0" applyFont="1" applyFill="1" applyBorder="1" applyAlignment="1">
      <alignment horizontal="center" vertical="center" wrapText="1"/>
    </xf>
    <xf numFmtId="43" fontId="4" fillId="13" borderId="19" xfId="0" applyNumberFormat="1" applyFont="1" applyFill="1" applyBorder="1" applyAlignment="1">
      <alignment horizontal="center" vertical="center"/>
    </xf>
    <xf numFmtId="43" fontId="0" fillId="13" borderId="19" xfId="0" applyNumberFormat="1" applyFont="1" applyFill="1" applyBorder="1" applyAlignment="1">
      <alignment horizontal="center" vertical="center"/>
    </xf>
    <xf numFmtId="43" fontId="0" fillId="13" borderId="25" xfId="0" applyNumberFormat="1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horizontal="center" vertical="center" wrapText="1"/>
    </xf>
    <xf numFmtId="43" fontId="0" fillId="7" borderId="27" xfId="0" applyNumberFormat="1" applyFill="1" applyBorder="1" applyAlignment="1">
      <alignment horizontal="center" vertical="center"/>
    </xf>
    <xf numFmtId="43" fontId="4" fillId="7" borderId="32" xfId="0" applyNumberFormat="1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 wrapText="1"/>
    </xf>
    <xf numFmtId="43" fontId="0" fillId="7" borderId="16" xfId="0" applyNumberFormat="1" applyFill="1" applyBorder="1" applyAlignment="1">
      <alignment horizontal="center" vertical="center"/>
    </xf>
    <xf numFmtId="43" fontId="4" fillId="7" borderId="17" xfId="0" applyNumberFormat="1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left" vertical="center" wrapText="1"/>
    </xf>
    <xf numFmtId="0" fontId="5" fillId="19" borderId="13" xfId="0" applyFont="1" applyFill="1" applyBorder="1" applyAlignment="1">
      <alignment vertical="top" wrapText="1"/>
    </xf>
    <xf numFmtId="0" fontId="5" fillId="7" borderId="33" xfId="0" applyFont="1" applyFill="1" applyBorder="1" applyAlignment="1">
      <alignment horizontal="center" vertical="center" wrapText="1"/>
    </xf>
    <xf numFmtId="0" fontId="6" fillId="7" borderId="33" xfId="0" applyFont="1" applyFill="1" applyBorder="1" applyAlignment="1">
      <alignment horizontal="center" vertical="center" wrapText="1"/>
    </xf>
    <xf numFmtId="43" fontId="0" fillId="7" borderId="20" xfId="0" applyNumberFormat="1" applyFill="1" applyBorder="1" applyAlignment="1">
      <alignment horizontal="center" vertical="center"/>
    </xf>
    <xf numFmtId="43" fontId="0" fillId="13" borderId="20" xfId="0" applyNumberFormat="1" applyFill="1" applyBorder="1" applyAlignment="1">
      <alignment horizontal="center" vertical="center"/>
    </xf>
    <xf numFmtId="43" fontId="0" fillId="13" borderId="20" xfId="0" applyNumberFormat="1" applyFont="1" applyFill="1" applyBorder="1" applyAlignment="1">
      <alignment horizontal="center" vertical="center"/>
    </xf>
    <xf numFmtId="43" fontId="4" fillId="13" borderId="34" xfId="0" applyNumberFormat="1" applyFont="1" applyFill="1" applyBorder="1" applyAlignment="1">
      <alignment horizontal="center" vertical="center"/>
    </xf>
    <xf numFmtId="43" fontId="4" fillId="13" borderId="35" xfId="0" applyNumberFormat="1" applyFont="1" applyFill="1" applyBorder="1" applyAlignment="1">
      <alignment horizontal="center" vertical="center"/>
    </xf>
    <xf numFmtId="43" fontId="4" fillId="7" borderId="36" xfId="0" applyNumberFormat="1" applyFont="1" applyFill="1" applyBorder="1" applyAlignment="1">
      <alignment horizontal="center" vertical="center"/>
    </xf>
    <xf numFmtId="43" fontId="4" fillId="13" borderId="36" xfId="0" applyNumberFormat="1" applyFont="1" applyFill="1" applyBorder="1" applyAlignment="1">
      <alignment horizontal="center" vertical="center"/>
    </xf>
    <xf numFmtId="0" fontId="5" fillId="7" borderId="37" xfId="0" applyFont="1" applyFill="1" applyBorder="1" applyAlignment="1">
      <alignment horizontal="center" vertical="center" wrapText="1"/>
    </xf>
    <xf numFmtId="43" fontId="4" fillId="13" borderId="38" xfId="0" applyNumberFormat="1" applyFont="1" applyFill="1" applyBorder="1" applyAlignment="1">
      <alignment horizontal="center" vertical="center"/>
    </xf>
    <xf numFmtId="43" fontId="4" fillId="7" borderId="33" xfId="0" applyNumberFormat="1" applyFont="1" applyFill="1" applyBorder="1" applyAlignment="1">
      <alignment horizontal="center" vertical="center"/>
    </xf>
    <xf numFmtId="43" fontId="4" fillId="13" borderId="33" xfId="0" applyNumberFormat="1" applyFont="1" applyFill="1" applyBorder="1" applyAlignment="1">
      <alignment horizontal="center" vertical="center"/>
    </xf>
    <xf numFmtId="43" fontId="0" fillId="13" borderId="33" xfId="0" applyNumberFormat="1" applyFont="1" applyFill="1" applyBorder="1" applyAlignment="1">
      <alignment horizontal="center" vertical="center"/>
    </xf>
    <xf numFmtId="43" fontId="0" fillId="13" borderId="36" xfId="0" applyNumberFormat="1" applyFont="1" applyFill="1" applyBorder="1" applyAlignment="1">
      <alignment horizontal="center" vertical="center"/>
    </xf>
    <xf numFmtId="0" fontId="4" fillId="7" borderId="37" xfId="0" applyNumberFormat="1" applyFont="1" applyFill="1" applyBorder="1" applyAlignment="1">
      <alignment horizontal="center" vertical="center"/>
    </xf>
    <xf numFmtId="0" fontId="4" fillId="7" borderId="11" xfId="0" applyNumberFormat="1" applyFont="1" applyFill="1" applyBorder="1" applyAlignment="1">
      <alignment horizontal="center" vertical="center"/>
    </xf>
    <xf numFmtId="0" fontId="5" fillId="13" borderId="19" xfId="0" applyFont="1" applyFill="1" applyBorder="1" applyAlignment="1">
      <alignment horizontal="center" vertical="center" wrapText="1"/>
    </xf>
    <xf numFmtId="43" fontId="4" fillId="13" borderId="12" xfId="0" applyNumberFormat="1" applyFont="1" applyFill="1" applyBorder="1" applyAlignment="1">
      <alignment horizontal="center" vertical="center"/>
    </xf>
    <xf numFmtId="0" fontId="4" fillId="13" borderId="12" xfId="0" applyNumberFormat="1" applyFont="1" applyFill="1" applyBorder="1" applyAlignment="1">
      <alignment horizontal="center" vertical="center"/>
    </xf>
    <xf numFmtId="43" fontId="4" fillId="7" borderId="15" xfId="0" applyNumberFormat="1" applyFont="1" applyFill="1" applyBorder="1" applyAlignment="1">
      <alignment horizontal="center" vertical="center"/>
    </xf>
    <xf numFmtId="0" fontId="4" fillId="7" borderId="15" xfId="0" applyNumberFormat="1" applyFont="1" applyFill="1" applyBorder="1" applyAlignment="1">
      <alignment horizontal="center" vertical="center"/>
    </xf>
    <xf numFmtId="0" fontId="5" fillId="13" borderId="19" xfId="0" applyNumberFormat="1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wrapText="1"/>
    </xf>
    <xf numFmtId="0" fontId="4" fillId="7" borderId="18" xfId="0" applyNumberFormat="1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 wrapText="1"/>
    </xf>
    <xf numFmtId="43" fontId="0" fillId="7" borderId="27" xfId="0" applyNumberFormat="1" applyFont="1" applyFill="1" applyBorder="1" applyAlignment="1">
      <alignment horizontal="center" vertical="center"/>
    </xf>
    <xf numFmtId="43" fontId="0" fillId="7" borderId="32" xfId="0" applyNumberFormat="1" applyFont="1" applyFill="1" applyBorder="1" applyAlignment="1">
      <alignment horizontal="center" vertical="center"/>
    </xf>
    <xf numFmtId="178" fontId="4" fillId="13" borderId="12" xfId="0" applyNumberFormat="1" applyFont="1" applyFill="1" applyBorder="1" applyAlignment="1">
      <alignment horizontal="center" vertical="center"/>
    </xf>
    <xf numFmtId="178" fontId="5" fillId="19" borderId="39" xfId="0" applyNumberFormat="1" applyFont="1" applyFill="1" applyBorder="1" applyAlignment="1">
      <alignment horizontal="center" vertical="center" wrapText="1"/>
    </xf>
    <xf numFmtId="43" fontId="4" fillId="13" borderId="13" xfId="0" applyNumberFormat="1" applyFont="1" applyFill="1" applyBorder="1" applyAlignment="1">
      <alignment horizontal="center" vertical="center"/>
    </xf>
    <xf numFmtId="43" fontId="4" fillId="7" borderId="22" xfId="0" applyNumberFormat="1" applyFont="1" applyFill="1" applyBorder="1" applyAlignment="1">
      <alignment horizontal="center" vertical="center"/>
    </xf>
    <xf numFmtId="43" fontId="4" fillId="7" borderId="23" xfId="0" applyNumberFormat="1" applyFont="1" applyFill="1" applyBorder="1" applyAlignment="1">
      <alignment horizontal="center" vertical="center"/>
    </xf>
    <xf numFmtId="0" fontId="5" fillId="13" borderId="13" xfId="0" applyNumberFormat="1" applyFont="1" applyFill="1" applyBorder="1" applyAlignment="1">
      <alignment horizontal="center" vertical="center" wrapText="1"/>
    </xf>
    <xf numFmtId="43" fontId="0" fillId="7" borderId="22" xfId="0" applyNumberFormat="1" applyFont="1" applyFill="1" applyBorder="1" applyAlignment="1">
      <alignment horizontal="center" vertical="center"/>
    </xf>
    <xf numFmtId="43" fontId="4" fillId="13" borderId="40" xfId="0" applyNumberFormat="1" applyFont="1" applyFill="1" applyBorder="1" applyAlignment="1">
      <alignment horizontal="center" vertical="center"/>
    </xf>
    <xf numFmtId="43" fontId="4" fillId="7" borderId="41" xfId="0" applyNumberFormat="1" applyFont="1" applyFill="1" applyBorder="1" applyAlignment="1">
      <alignment horizontal="center" vertical="center"/>
    </xf>
    <xf numFmtId="43" fontId="4" fillId="7" borderId="42" xfId="0" applyNumberFormat="1" applyFont="1" applyFill="1" applyBorder="1" applyAlignment="1">
      <alignment horizontal="center" vertical="center"/>
    </xf>
    <xf numFmtId="43" fontId="0" fillId="13" borderId="40" xfId="0" applyNumberFormat="1" applyFont="1" applyFill="1" applyBorder="1" applyAlignment="1">
      <alignment horizontal="center" vertical="center"/>
    </xf>
    <xf numFmtId="43" fontId="0" fillId="7" borderId="41" xfId="0" applyNumberFormat="1" applyFont="1" applyFill="1" applyBorder="1" applyAlignment="1">
      <alignment horizontal="center" vertical="center"/>
    </xf>
    <xf numFmtId="49" fontId="4" fillId="7" borderId="39" xfId="0" applyNumberFormat="1" applyFont="1" applyFill="1" applyBorder="1" applyAlignment="1">
      <alignment horizontal="center" vertical="center"/>
    </xf>
    <xf numFmtId="0" fontId="5" fillId="7" borderId="43" xfId="0" applyFont="1" applyFill="1" applyBorder="1" applyAlignment="1">
      <alignment vertical="top" wrapText="1"/>
    </xf>
    <xf numFmtId="0" fontId="4" fillId="7" borderId="44" xfId="0" applyNumberFormat="1" applyFont="1" applyFill="1" applyBorder="1" applyAlignment="1">
      <alignment horizontal="center" vertical="center"/>
    </xf>
    <xf numFmtId="0" fontId="5" fillId="13" borderId="19" xfId="0" applyFont="1" applyFill="1" applyBorder="1" applyAlignment="1">
      <alignment vertical="top" wrapText="1"/>
    </xf>
    <xf numFmtId="183" fontId="0" fillId="13" borderId="19" xfId="0" applyNumberFormat="1" applyFont="1" applyFill="1" applyBorder="1" applyAlignment="1">
      <alignment horizontal="center" vertical="center"/>
    </xf>
    <xf numFmtId="166" fontId="0" fillId="13" borderId="19" xfId="0" applyNumberFormat="1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vertical="top" wrapText="1"/>
    </xf>
    <xf numFmtId="0" fontId="5" fillId="7" borderId="21" xfId="0" applyFont="1" applyFill="1" applyBorder="1" applyAlignment="1">
      <alignment horizontal="center" vertical="center" wrapText="1"/>
    </xf>
    <xf numFmtId="43" fontId="0" fillId="7" borderId="11" xfId="0" applyNumberFormat="1" applyFont="1" applyFill="1" applyBorder="1" applyAlignment="1">
      <alignment horizontal="center" vertical="center"/>
    </xf>
    <xf numFmtId="43" fontId="0" fillId="13" borderId="12" xfId="0" applyNumberFormat="1" applyFont="1" applyFill="1" applyBorder="1" applyAlignment="1">
      <alignment horizontal="center" vertical="center"/>
    </xf>
    <xf numFmtId="183" fontId="0" fillId="7" borderId="21" xfId="0" applyNumberFormat="1" applyFont="1" applyFill="1" applyBorder="1" applyAlignment="1">
      <alignment horizontal="center" vertical="center"/>
    </xf>
    <xf numFmtId="43" fontId="0" fillId="7" borderId="21" xfId="0" applyNumberFormat="1" applyFont="1" applyFill="1" applyBorder="1" applyAlignment="1">
      <alignment horizontal="center" vertical="center"/>
    </xf>
    <xf numFmtId="43" fontId="0" fillId="7" borderId="20" xfId="0" applyNumberFormat="1" applyFont="1" applyFill="1" applyBorder="1" applyAlignment="1">
      <alignment horizontal="center" vertical="center"/>
    </xf>
    <xf numFmtId="43" fontId="0" fillId="7" borderId="10" xfId="0" applyNumberFormat="1" applyFont="1" applyFill="1" applyBorder="1" applyAlignment="1">
      <alignment horizontal="center" vertical="center"/>
    </xf>
    <xf numFmtId="43" fontId="0" fillId="7" borderId="33" xfId="0" applyNumberFormat="1" applyFont="1" applyFill="1" applyBorder="1" applyAlignment="1">
      <alignment horizontal="center" vertical="center"/>
    </xf>
    <xf numFmtId="43" fontId="0" fillId="7" borderId="36" xfId="0" applyNumberFormat="1" applyFont="1" applyFill="1" applyBorder="1" applyAlignment="1">
      <alignment horizontal="center" vertical="center"/>
    </xf>
    <xf numFmtId="43" fontId="0" fillId="7" borderId="45" xfId="0" applyNumberFormat="1" applyFont="1" applyFill="1" applyBorder="1" applyAlignment="1">
      <alignment horizontal="center" vertical="center"/>
    </xf>
    <xf numFmtId="43" fontId="0" fillId="7" borderId="16" xfId="0" applyNumberFormat="1" applyFont="1" applyFill="1" applyBorder="1" applyAlignment="1">
      <alignment horizontal="center" vertical="center"/>
    </xf>
    <xf numFmtId="43" fontId="0" fillId="7" borderId="23" xfId="0" applyNumberFormat="1" applyFont="1" applyFill="1" applyBorder="1" applyAlignment="1">
      <alignment horizontal="center" vertical="center"/>
    </xf>
    <xf numFmtId="43" fontId="0" fillId="7" borderId="42" xfId="0" applyNumberFormat="1" applyFont="1" applyFill="1" applyBorder="1" applyAlignment="1">
      <alignment horizontal="center" vertical="center"/>
    </xf>
    <xf numFmtId="43" fontId="0" fillId="7" borderId="17" xfId="0" applyNumberFormat="1" applyFont="1" applyFill="1" applyBorder="1" applyAlignment="1">
      <alignment horizontal="center" vertical="center"/>
    </xf>
    <xf numFmtId="43" fontId="0" fillId="7" borderId="46" xfId="0" applyNumberFormat="1" applyFont="1" applyFill="1" applyBorder="1" applyAlignment="1">
      <alignment horizontal="center" vertical="center"/>
    </xf>
    <xf numFmtId="43" fontId="0" fillId="7" borderId="37" xfId="0" applyNumberFormat="1" applyFont="1" applyFill="1" applyBorder="1" applyAlignment="1">
      <alignment horizontal="center" vertical="center"/>
    </xf>
    <xf numFmtId="43" fontId="0" fillId="7" borderId="47" xfId="0" applyNumberFormat="1" applyFont="1" applyFill="1" applyBorder="1" applyAlignment="1">
      <alignment horizontal="center" vertical="center"/>
    </xf>
    <xf numFmtId="43" fontId="0" fillId="7" borderId="48" xfId="0" applyNumberFormat="1" applyFont="1" applyFill="1" applyBorder="1" applyAlignment="1">
      <alignment horizontal="center" vertical="center"/>
    </xf>
    <xf numFmtId="183" fontId="0" fillId="7" borderId="49" xfId="0" applyNumberFormat="1" applyFont="1" applyFill="1" applyBorder="1" applyAlignment="1">
      <alignment horizontal="center" vertical="center"/>
    </xf>
    <xf numFmtId="43" fontId="0" fillId="7" borderId="49" xfId="0" applyNumberFormat="1" applyFont="1" applyFill="1" applyBorder="1" applyAlignment="1">
      <alignment horizontal="center" vertical="center"/>
    </xf>
    <xf numFmtId="43" fontId="0" fillId="7" borderId="26" xfId="0" applyNumberFormat="1" applyFont="1" applyFill="1" applyBorder="1" applyAlignment="1">
      <alignment horizontal="center" vertical="center"/>
    </xf>
    <xf numFmtId="43" fontId="0" fillId="7" borderId="24" xfId="0" applyNumberFormat="1" applyFont="1" applyFill="1" applyBorder="1" applyAlignment="1">
      <alignment horizontal="center" vertical="center"/>
    </xf>
    <xf numFmtId="43" fontId="0" fillId="7" borderId="15" xfId="0" applyNumberFormat="1" applyFont="1" applyFill="1" applyBorder="1" applyAlignment="1">
      <alignment horizontal="center" vertical="center"/>
    </xf>
    <xf numFmtId="178" fontId="5" fillId="19" borderId="12" xfId="0" applyNumberFormat="1" applyFont="1" applyFill="1" applyBorder="1" applyAlignment="1">
      <alignment horizontal="center" vertical="center" wrapText="1"/>
    </xf>
    <xf numFmtId="178" fontId="5" fillId="19" borderId="50" xfId="0" applyNumberFormat="1" applyFont="1" applyFill="1" applyBorder="1" applyAlignment="1">
      <alignment horizontal="center" vertical="center" wrapText="1"/>
    </xf>
    <xf numFmtId="43" fontId="0" fillId="13" borderId="13" xfId="0" applyNumberFormat="1" applyFont="1" applyFill="1" applyBorder="1" applyAlignment="1">
      <alignment horizontal="center" vertical="center"/>
    </xf>
    <xf numFmtId="0" fontId="4" fillId="13" borderId="40" xfId="0" applyNumberFormat="1" applyFont="1" applyFill="1" applyBorder="1" applyAlignment="1">
      <alignment horizontal="center" vertical="center"/>
    </xf>
    <xf numFmtId="43" fontId="0" fillId="7" borderId="39" xfId="0" applyNumberFormat="1" applyFont="1" applyFill="1" applyBorder="1" applyAlignment="1">
      <alignment horizontal="center" vertical="center"/>
    </xf>
    <xf numFmtId="43" fontId="0" fillId="7" borderId="25" xfId="0" applyNumberFormat="1" applyFont="1" applyFill="1" applyBorder="1" applyAlignment="1">
      <alignment horizontal="center" vertical="center"/>
    </xf>
    <xf numFmtId="0" fontId="4" fillId="7" borderId="12" xfId="0" applyNumberFormat="1" applyFont="1" applyFill="1" applyBorder="1" applyAlignment="1">
      <alignment horizontal="center" vertical="center"/>
    </xf>
    <xf numFmtId="0" fontId="4" fillId="7" borderId="26" xfId="0" applyNumberFormat="1" applyFont="1" applyFill="1" applyBorder="1" applyAlignment="1">
      <alignment horizontal="center" vertical="center"/>
    </xf>
    <xf numFmtId="178" fontId="4" fillId="13" borderId="40" xfId="0" applyNumberFormat="1" applyFont="1" applyFill="1" applyBorder="1" applyAlignment="1">
      <alignment horizontal="center" vertical="center"/>
    </xf>
    <xf numFmtId="0" fontId="5" fillId="13" borderId="30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166" fontId="0" fillId="13" borderId="13" xfId="0" applyNumberFormat="1" applyFont="1" applyFill="1" applyBorder="1" applyAlignment="1">
      <alignment horizontal="center" vertical="center"/>
    </xf>
    <xf numFmtId="183" fontId="0" fillId="7" borderId="13" xfId="0" applyNumberFormat="1" applyFont="1" applyFill="1" applyBorder="1" applyAlignment="1">
      <alignment horizontal="center" vertical="center"/>
    </xf>
    <xf numFmtId="178" fontId="5" fillId="19" borderId="44" xfId="0" applyNumberFormat="1" applyFont="1" applyFill="1" applyBorder="1" applyAlignment="1">
      <alignment horizontal="center" vertical="center" wrapText="1"/>
    </xf>
    <xf numFmtId="0" fontId="4" fillId="13" borderId="29" xfId="0" applyNumberFormat="1" applyFont="1" applyFill="1" applyBorder="1" applyAlignment="1">
      <alignment horizontal="center" vertical="center"/>
    </xf>
    <xf numFmtId="43" fontId="0" fillId="7" borderId="51" xfId="0" applyNumberFormat="1" applyFont="1" applyFill="1" applyBorder="1" applyAlignment="1">
      <alignment horizontal="center" vertical="center"/>
    </xf>
    <xf numFmtId="43" fontId="4" fillId="7" borderId="11" xfId="0" applyNumberFormat="1" applyFont="1" applyFill="1" applyBorder="1" applyAlignment="1">
      <alignment horizontal="center" vertical="center"/>
    </xf>
    <xf numFmtId="43" fontId="4" fillId="7" borderId="10" xfId="0" applyNumberFormat="1" applyFont="1" applyFill="1" applyBorder="1" applyAlignment="1">
      <alignment horizontal="center" vertical="center"/>
    </xf>
    <xf numFmtId="43" fontId="4" fillId="7" borderId="45" xfId="0" applyNumberFormat="1" applyFont="1" applyFill="1" applyBorder="1" applyAlignment="1">
      <alignment horizontal="center" vertical="center"/>
    </xf>
    <xf numFmtId="43" fontId="0" fillId="7" borderId="21" xfId="0" applyNumberFormat="1" applyFill="1" applyBorder="1" applyAlignment="1">
      <alignment horizontal="center" vertical="center"/>
    </xf>
    <xf numFmtId="43" fontId="4" fillId="7" borderId="24" xfId="0" applyNumberFormat="1" applyFont="1" applyFill="1" applyBorder="1" applyAlignment="1">
      <alignment horizontal="center" vertical="center"/>
    </xf>
    <xf numFmtId="43" fontId="4" fillId="7" borderId="36" xfId="0" applyNumberFormat="1" applyFont="1" applyFill="1" applyBorder="1" applyAlignment="1">
      <alignment horizontal="center" vertical="center" wrapText="1"/>
    </xf>
    <xf numFmtId="43" fontId="4" fillId="7" borderId="26" xfId="0" applyNumberFormat="1" applyFont="1" applyFill="1" applyBorder="1" applyAlignment="1">
      <alignment horizontal="center" vertical="center"/>
    </xf>
    <xf numFmtId="43" fontId="4" fillId="7" borderId="51" xfId="0" applyNumberFormat="1" applyFont="1" applyFill="1" applyBorder="1" applyAlignment="1">
      <alignment horizontal="center" vertical="center"/>
    </xf>
    <xf numFmtId="43" fontId="0" fillId="13" borderId="10" xfId="0" applyNumberFormat="1" applyFont="1" applyFill="1" applyBorder="1" applyAlignment="1">
      <alignment horizontal="center" vertical="center"/>
    </xf>
    <xf numFmtId="0" fontId="0" fillId="19" borderId="52" xfId="0" applyFill="1" applyBorder="1" applyAlignment="1">
      <alignment horizontal="center" vertical="top" wrapText="1"/>
    </xf>
    <xf numFmtId="0" fontId="0" fillId="19" borderId="53" xfId="0" applyFill="1" applyBorder="1" applyAlignment="1">
      <alignment horizontal="center" vertical="top" wrapText="1"/>
    </xf>
    <xf numFmtId="0" fontId="0" fillId="19" borderId="28" xfId="0" applyFill="1" applyBorder="1" applyAlignment="1">
      <alignment horizontal="center" vertical="top" wrapText="1"/>
    </xf>
    <xf numFmtId="0" fontId="0" fillId="19" borderId="54" xfId="0" applyFill="1" applyBorder="1" applyAlignment="1">
      <alignment horizontal="center" vertical="top" wrapText="1"/>
    </xf>
    <xf numFmtId="0" fontId="0" fillId="19" borderId="55" xfId="0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49" fontId="0" fillId="19" borderId="38" xfId="0" applyNumberFormat="1" applyFill="1" applyBorder="1" applyAlignment="1">
      <alignment horizontal="center" vertical="top" wrapText="1"/>
    </xf>
    <xf numFmtId="49" fontId="0" fillId="19" borderId="15" xfId="0" applyNumberFormat="1" applyFill="1" applyBorder="1" applyAlignment="1">
      <alignment horizontal="center" vertical="top" wrapText="1"/>
    </xf>
    <xf numFmtId="0" fontId="0" fillId="19" borderId="20" xfId="0" applyFill="1" applyBorder="1" applyAlignment="1">
      <alignment horizontal="center" vertical="top" wrapText="1"/>
    </xf>
    <xf numFmtId="0" fontId="0" fillId="19" borderId="16" xfId="0" applyFill="1" applyBorder="1" applyAlignment="1">
      <alignment horizontal="center" vertical="top" wrapText="1"/>
    </xf>
    <xf numFmtId="178" fontId="4" fillId="7" borderId="11" xfId="0" applyNumberFormat="1" applyFont="1" applyFill="1" applyBorder="1" applyAlignment="1">
      <alignment horizontal="center" vertical="center"/>
    </xf>
    <xf numFmtId="178" fontId="4" fillId="7" borderId="18" xfId="0" applyNumberFormat="1" applyFont="1" applyFill="1" applyBorder="1" applyAlignment="1">
      <alignment horizontal="center" vertical="center"/>
    </xf>
    <xf numFmtId="178" fontId="4" fillId="7" borderId="15" xfId="0" applyNumberFormat="1" applyFont="1" applyFill="1" applyBorder="1" applyAlignment="1">
      <alignment horizontal="center" vertical="center"/>
    </xf>
    <xf numFmtId="178" fontId="4" fillId="7" borderId="37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39"/>
  <sheetViews>
    <sheetView tabSelected="1" zoomScalePageLayoutView="0" workbookViewId="0" topLeftCell="A4">
      <pane xSplit="2" ySplit="4" topLeftCell="K8" activePane="bottomRight" state="frozen"/>
      <selection pane="topLeft" activeCell="A4" sqref="A4"/>
      <selection pane="topRight" activeCell="C4" sqref="C4"/>
      <selection pane="bottomLeft" activeCell="A8" sqref="A8"/>
      <selection pane="bottomRight" activeCell="Q5" sqref="Q1:W16384"/>
    </sheetView>
  </sheetViews>
  <sheetFormatPr defaultColWidth="9.00390625" defaultRowHeight="12.75"/>
  <cols>
    <col min="1" max="1" width="6.125" style="0" bestFit="1" customWidth="1"/>
    <col min="2" max="2" width="45.125" style="0" customWidth="1"/>
    <col min="3" max="3" width="13.875" style="0" customWidth="1"/>
    <col min="4" max="4" width="11.75390625" style="0" customWidth="1"/>
    <col min="5" max="5" width="11.875" style="0" customWidth="1"/>
    <col min="6" max="7" width="12.25390625" style="0" bestFit="1" customWidth="1"/>
    <col min="8" max="8" width="13.25390625" style="0" customWidth="1"/>
    <col min="9" max="9" width="12.25390625" style="0" customWidth="1"/>
    <col min="10" max="10" width="12.75390625" style="0" customWidth="1"/>
    <col min="11" max="11" width="12.25390625" style="0" customWidth="1"/>
    <col min="12" max="12" width="12.875" style="0" customWidth="1"/>
    <col min="13" max="13" width="12.125" style="0" customWidth="1"/>
    <col min="14" max="14" width="11.75390625" style="0" customWidth="1"/>
    <col min="15" max="15" width="12.00390625" style="0" customWidth="1"/>
    <col min="16" max="16" width="11.875" style="0" bestFit="1" customWidth="1"/>
    <col min="17" max="18" width="13.375" style="0" customWidth="1"/>
    <col min="19" max="19" width="12.375" style="0" customWidth="1"/>
    <col min="20" max="20" width="12.00390625" style="0" customWidth="1"/>
    <col min="21" max="21" width="14.875" style="0" customWidth="1"/>
    <col min="22" max="22" width="10.00390625" style="0" customWidth="1"/>
    <col min="23" max="23" width="14.00390625" style="0" customWidth="1"/>
    <col min="24" max="24" width="11.875" style="0" customWidth="1"/>
    <col min="25" max="25" width="12.75390625" style="0" customWidth="1"/>
    <col min="26" max="26" width="13.125" style="0" bestFit="1" customWidth="1"/>
    <col min="27" max="27" width="9.25390625" style="0" customWidth="1"/>
  </cols>
  <sheetData>
    <row r="2" spans="1:27" ht="12.75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</row>
    <row r="3" spans="1:27" ht="12.75">
      <c r="A3" s="148" t="s">
        <v>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</row>
    <row r="4" spans="1:27" ht="12.75">
      <c r="A4" s="148" t="s">
        <v>63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</row>
    <row r="5" ht="13.5" thickBot="1">
      <c r="A5" s="1"/>
    </row>
    <row r="6" spans="1:27" s="2" customFormat="1" ht="24.75" customHeight="1" thickBot="1">
      <c r="A6" s="149" t="s">
        <v>2</v>
      </c>
      <c r="B6" s="151" t="s">
        <v>3</v>
      </c>
      <c r="C6" s="143" t="s">
        <v>4</v>
      </c>
      <c r="D6" s="143"/>
      <c r="E6" s="143"/>
      <c r="F6" s="143"/>
      <c r="G6" s="144"/>
      <c r="H6" s="145" t="s">
        <v>14</v>
      </c>
      <c r="I6" s="146"/>
      <c r="J6" s="146"/>
      <c r="K6" s="146"/>
      <c r="L6" s="147"/>
      <c r="M6" s="145" t="s">
        <v>62</v>
      </c>
      <c r="N6" s="146"/>
      <c r="O6" s="146"/>
      <c r="P6" s="146"/>
      <c r="Q6" s="147"/>
      <c r="R6" s="145" t="s">
        <v>5</v>
      </c>
      <c r="S6" s="146"/>
      <c r="T6" s="146"/>
      <c r="U6" s="146"/>
      <c r="V6" s="147"/>
      <c r="W6" s="145" t="s">
        <v>6</v>
      </c>
      <c r="X6" s="146"/>
      <c r="Y6" s="146"/>
      <c r="Z6" s="146"/>
      <c r="AA6" s="147"/>
    </row>
    <row r="7" spans="1:27" s="3" customFormat="1" ht="56.25" customHeight="1" thickBot="1">
      <c r="A7" s="150"/>
      <c r="B7" s="152"/>
      <c r="C7" s="10" t="s">
        <v>17</v>
      </c>
      <c r="D7" s="11" t="s">
        <v>18</v>
      </c>
      <c r="E7" s="12" t="s">
        <v>19</v>
      </c>
      <c r="F7" s="12" t="s">
        <v>20</v>
      </c>
      <c r="G7" s="13" t="s">
        <v>7</v>
      </c>
      <c r="H7" s="29" t="s">
        <v>17</v>
      </c>
      <c r="I7" s="30" t="s">
        <v>18</v>
      </c>
      <c r="J7" s="31" t="s">
        <v>19</v>
      </c>
      <c r="K7" s="31" t="s">
        <v>20</v>
      </c>
      <c r="L7" s="32" t="s">
        <v>7</v>
      </c>
      <c r="M7" s="29" t="s">
        <v>17</v>
      </c>
      <c r="N7" s="30" t="s">
        <v>18</v>
      </c>
      <c r="O7" s="31" t="s">
        <v>19</v>
      </c>
      <c r="P7" s="31" t="s">
        <v>20</v>
      </c>
      <c r="Q7" s="32" t="s">
        <v>7</v>
      </c>
      <c r="R7" s="29" t="s">
        <v>17</v>
      </c>
      <c r="S7" s="30" t="s">
        <v>18</v>
      </c>
      <c r="T7" s="31" t="s">
        <v>19</v>
      </c>
      <c r="U7" s="31" t="s">
        <v>20</v>
      </c>
      <c r="V7" s="32" t="s">
        <v>7</v>
      </c>
      <c r="W7" s="29" t="s">
        <v>17</v>
      </c>
      <c r="X7" s="30" t="s">
        <v>18</v>
      </c>
      <c r="Y7" s="31" t="s">
        <v>19</v>
      </c>
      <c r="Z7" s="31" t="s">
        <v>20</v>
      </c>
      <c r="AA7" s="32" t="s">
        <v>7</v>
      </c>
    </row>
    <row r="8" spans="1:27" s="3" customFormat="1" ht="63.75" customHeight="1" thickBot="1">
      <c r="A8" s="8" t="s">
        <v>10</v>
      </c>
      <c r="B8" s="9" t="s">
        <v>16</v>
      </c>
      <c r="C8" s="34">
        <f>C9+C10</f>
        <v>0</v>
      </c>
      <c r="D8" s="65">
        <f>D9+D10</f>
        <v>892.3</v>
      </c>
      <c r="E8" s="65">
        <f>E9+E10</f>
        <v>0</v>
      </c>
      <c r="F8" s="65">
        <f>F9+F10</f>
        <v>17485.6</v>
      </c>
      <c r="G8" s="78">
        <f aca="true" t="shared" si="0" ref="G8:G14">SUM(C8:F8)</f>
        <v>18377.899999999998</v>
      </c>
      <c r="H8" s="58">
        <f>H9+H10</f>
        <v>0</v>
      </c>
      <c r="I8" s="53">
        <f aca="true" t="shared" si="1" ref="I8:V8">I9+I10</f>
        <v>892.3</v>
      </c>
      <c r="J8" s="53">
        <f t="shared" si="1"/>
        <v>0</v>
      </c>
      <c r="K8" s="53">
        <f>K9+K10</f>
        <v>16638.6</v>
      </c>
      <c r="L8" s="54">
        <f>SUM(H8:K8)</f>
        <v>17530.899999999998</v>
      </c>
      <c r="M8" s="83">
        <f t="shared" si="1"/>
        <v>0</v>
      </c>
      <c r="N8" s="35">
        <f t="shared" si="1"/>
        <v>396.2</v>
      </c>
      <c r="O8" s="35">
        <f t="shared" si="1"/>
        <v>0</v>
      </c>
      <c r="P8" s="35">
        <f t="shared" si="1"/>
        <v>12398.699999999999</v>
      </c>
      <c r="Q8" s="25">
        <f t="shared" si="1"/>
        <v>12794.9</v>
      </c>
      <c r="R8" s="67"/>
      <c r="S8" s="76">
        <f aca="true" t="shared" si="2" ref="S8:V23">N8/I8*100</f>
        <v>44.402106914714786</v>
      </c>
      <c r="T8" s="76"/>
      <c r="U8" s="76">
        <f t="shared" si="2"/>
        <v>74.51768778623202</v>
      </c>
      <c r="V8" s="76">
        <f t="shared" si="2"/>
        <v>72.98484390419203</v>
      </c>
      <c r="W8" s="67"/>
      <c r="X8" s="76">
        <f aca="true" t="shared" si="3" ref="X8:AA23">N8/D8*100</f>
        <v>44.402106914714786</v>
      </c>
      <c r="Y8" s="76"/>
      <c r="Z8" s="76">
        <f t="shared" si="3"/>
        <v>70.90806149059797</v>
      </c>
      <c r="AA8" s="76">
        <f t="shared" si="3"/>
        <v>69.62112102035599</v>
      </c>
    </row>
    <row r="9" spans="1:27" s="3" customFormat="1" ht="49.5" customHeight="1">
      <c r="A9" s="7" t="s">
        <v>22</v>
      </c>
      <c r="B9" s="19" t="s">
        <v>21</v>
      </c>
      <c r="C9" s="39"/>
      <c r="D9" s="40">
        <v>892.3</v>
      </c>
      <c r="E9" s="40"/>
      <c r="F9" s="40">
        <v>17109.6</v>
      </c>
      <c r="G9" s="79">
        <f t="shared" si="0"/>
        <v>18001.899999999998</v>
      </c>
      <c r="H9" s="59"/>
      <c r="I9" s="50">
        <v>892.3</v>
      </c>
      <c r="J9" s="50"/>
      <c r="K9" s="50">
        <v>16536.6</v>
      </c>
      <c r="L9" s="55">
        <f>SUM(H9:K9)</f>
        <v>17428.899999999998</v>
      </c>
      <c r="M9" s="84"/>
      <c r="N9" s="40">
        <v>396.2</v>
      </c>
      <c r="O9" s="40"/>
      <c r="P9" s="40">
        <v>12352.4</v>
      </c>
      <c r="Q9" s="41">
        <f>M9+N9+O9+P9</f>
        <v>12748.6</v>
      </c>
      <c r="R9" s="64"/>
      <c r="S9" s="153">
        <f t="shared" si="2"/>
        <v>44.402106914714786</v>
      </c>
      <c r="T9" s="153"/>
      <c r="U9" s="153">
        <f t="shared" si="2"/>
        <v>74.69733802595455</v>
      </c>
      <c r="V9" s="153">
        <f t="shared" si="2"/>
        <v>73.146325929921</v>
      </c>
      <c r="W9" s="64"/>
      <c r="X9" s="153">
        <f t="shared" si="3"/>
        <v>44.402106914714786</v>
      </c>
      <c r="Y9" s="153"/>
      <c r="Z9" s="153">
        <f t="shared" si="3"/>
        <v>72.19572637583579</v>
      </c>
      <c r="AA9" s="153">
        <f t="shared" si="3"/>
        <v>70.81808031374467</v>
      </c>
    </row>
    <row r="10" spans="1:27" s="3" customFormat="1" ht="37.5" customHeight="1" thickBot="1">
      <c r="A10" s="14" t="s">
        <v>23</v>
      </c>
      <c r="B10" s="20" t="s">
        <v>24</v>
      </c>
      <c r="C10" s="42"/>
      <c r="D10" s="43"/>
      <c r="E10" s="43"/>
      <c r="F10" s="43">
        <v>376</v>
      </c>
      <c r="G10" s="80">
        <f t="shared" si="0"/>
        <v>376</v>
      </c>
      <c r="H10" s="68"/>
      <c r="I10" s="43"/>
      <c r="J10" s="43"/>
      <c r="K10" s="43">
        <v>102</v>
      </c>
      <c r="L10" s="44">
        <f>SUM(H10:K10)</f>
        <v>102</v>
      </c>
      <c r="M10" s="85"/>
      <c r="N10" s="43"/>
      <c r="O10" s="43"/>
      <c r="P10" s="43">
        <v>46.3</v>
      </c>
      <c r="Q10" s="44">
        <f>M10+N10+O10+P10</f>
        <v>46.3</v>
      </c>
      <c r="R10" s="64"/>
      <c r="S10" s="153"/>
      <c r="T10" s="153"/>
      <c r="U10" s="153">
        <f t="shared" si="2"/>
        <v>45.3921568627451</v>
      </c>
      <c r="V10" s="153">
        <f t="shared" si="2"/>
        <v>45.3921568627451</v>
      </c>
      <c r="W10" s="69"/>
      <c r="X10" s="155"/>
      <c r="Y10" s="155"/>
      <c r="Z10" s="155">
        <f t="shared" si="3"/>
        <v>12.313829787234042</v>
      </c>
      <c r="AA10" s="155">
        <f t="shared" si="3"/>
        <v>12.313829787234042</v>
      </c>
    </row>
    <row r="11" spans="1:27" s="3" customFormat="1" ht="95.25" customHeight="1" thickBot="1">
      <c r="A11" s="8" t="s">
        <v>11</v>
      </c>
      <c r="B11" s="9" t="s">
        <v>25</v>
      </c>
      <c r="C11" s="22">
        <f>C12+C13+C14</f>
        <v>0</v>
      </c>
      <c r="D11" s="70">
        <f>D12+D13+D14</f>
        <v>308.8</v>
      </c>
      <c r="E11" s="16">
        <f>E12+E13+E14</f>
        <v>0</v>
      </c>
      <c r="F11" s="70">
        <f>F12+F13+F14</f>
        <v>2436.3</v>
      </c>
      <c r="G11" s="81">
        <f t="shared" si="0"/>
        <v>2745.1000000000004</v>
      </c>
      <c r="H11" s="66">
        <f>H12+H13+H14</f>
        <v>0</v>
      </c>
      <c r="I11" s="35">
        <f>I12+I13+I14</f>
        <v>308.8</v>
      </c>
      <c r="J11" s="35">
        <f>J12+J13+J14</f>
        <v>0</v>
      </c>
      <c r="K11" s="35">
        <f>K12+K13+K14</f>
        <v>1756.8999999999999</v>
      </c>
      <c r="L11" s="25">
        <f>SUM(H11:K11)</f>
        <v>2065.7</v>
      </c>
      <c r="M11" s="83">
        <f>M12+M13</f>
        <v>0</v>
      </c>
      <c r="N11" s="35">
        <f>N12+N13</f>
        <v>307.3</v>
      </c>
      <c r="O11" s="35">
        <f>O12+O13</f>
        <v>0</v>
      </c>
      <c r="P11" s="35">
        <f>P12+P13+P14</f>
        <v>871.4</v>
      </c>
      <c r="Q11" s="25">
        <f>SUM(M11:P11)</f>
        <v>1178.7</v>
      </c>
      <c r="R11" s="67"/>
      <c r="S11" s="76">
        <f t="shared" si="2"/>
        <v>99.51424870466322</v>
      </c>
      <c r="T11" s="76"/>
      <c r="U11" s="76">
        <f t="shared" si="2"/>
        <v>49.59872502703626</v>
      </c>
      <c r="V11" s="76">
        <f t="shared" si="2"/>
        <v>57.06056058478966</v>
      </c>
      <c r="W11" s="67"/>
      <c r="X11" s="76">
        <f t="shared" si="3"/>
        <v>99.51424870466322</v>
      </c>
      <c r="Y11" s="76"/>
      <c r="Z11" s="76">
        <f t="shared" si="3"/>
        <v>35.76735213233181</v>
      </c>
      <c r="AA11" s="76">
        <f t="shared" si="3"/>
        <v>42.93832647262394</v>
      </c>
    </row>
    <row r="12" spans="1:27" ht="35.25" customHeight="1">
      <c r="A12" s="15" t="s">
        <v>26</v>
      </c>
      <c r="B12" s="19" t="s">
        <v>59</v>
      </c>
      <c r="C12" s="39"/>
      <c r="D12" s="40">
        <v>308.8</v>
      </c>
      <c r="E12" s="40"/>
      <c r="F12" s="40">
        <v>928.3</v>
      </c>
      <c r="G12" s="79">
        <f t="shared" si="0"/>
        <v>1237.1</v>
      </c>
      <c r="H12" s="134"/>
      <c r="I12" s="40">
        <v>308.8</v>
      </c>
      <c r="J12" s="40"/>
      <c r="K12" s="40">
        <v>928.3</v>
      </c>
      <c r="L12" s="41">
        <f>SUM(I12:K12)</f>
        <v>1237.1</v>
      </c>
      <c r="M12" s="84"/>
      <c r="N12" s="40">
        <v>307.3</v>
      </c>
      <c r="O12" s="40">
        <v>0</v>
      </c>
      <c r="P12" s="40">
        <v>216.6</v>
      </c>
      <c r="Q12" s="41">
        <f>SUM(N12:P12)</f>
        <v>523.9</v>
      </c>
      <c r="R12" s="64"/>
      <c r="S12" s="153">
        <f t="shared" si="2"/>
        <v>99.51424870466322</v>
      </c>
      <c r="T12" s="153"/>
      <c r="U12" s="153">
        <f t="shared" si="2"/>
        <v>23.33297425401271</v>
      </c>
      <c r="V12" s="153">
        <f t="shared" si="2"/>
        <v>42.34904211462291</v>
      </c>
      <c r="W12" s="64"/>
      <c r="X12" s="153">
        <f t="shared" si="3"/>
        <v>99.51424870466322</v>
      </c>
      <c r="Y12" s="153"/>
      <c r="Z12" s="153">
        <f t="shared" si="3"/>
        <v>23.33297425401271</v>
      </c>
      <c r="AA12" s="153">
        <f t="shared" si="3"/>
        <v>42.34904211462291</v>
      </c>
    </row>
    <row r="13" spans="1:27" ht="33.75" customHeight="1">
      <c r="A13" s="14" t="s">
        <v>27</v>
      </c>
      <c r="B13" s="20" t="s">
        <v>28</v>
      </c>
      <c r="C13" s="48"/>
      <c r="D13" s="50"/>
      <c r="E13" s="50"/>
      <c r="F13" s="50">
        <v>1000</v>
      </c>
      <c r="G13" s="135">
        <f t="shared" si="0"/>
        <v>1000</v>
      </c>
      <c r="H13" s="59"/>
      <c r="I13" s="50"/>
      <c r="J13" s="50"/>
      <c r="K13" s="50">
        <v>773.8</v>
      </c>
      <c r="L13" s="55">
        <f>SUM(I13:K13)</f>
        <v>773.8</v>
      </c>
      <c r="M13" s="136"/>
      <c r="N13" s="50"/>
      <c r="O13" s="50"/>
      <c r="P13" s="50">
        <v>600</v>
      </c>
      <c r="Q13" s="55">
        <f>SUM(N13:P13)</f>
        <v>600</v>
      </c>
      <c r="R13" s="64"/>
      <c r="S13" s="153"/>
      <c r="T13" s="153"/>
      <c r="U13" s="153">
        <f t="shared" si="2"/>
        <v>77.53941586973379</v>
      </c>
      <c r="V13" s="153">
        <f t="shared" si="2"/>
        <v>77.53941586973379</v>
      </c>
      <c r="W13" s="64"/>
      <c r="X13" s="153"/>
      <c r="Y13" s="153"/>
      <c r="Z13" s="153">
        <f t="shared" si="3"/>
        <v>60</v>
      </c>
      <c r="AA13" s="153">
        <f t="shared" si="3"/>
        <v>60</v>
      </c>
    </row>
    <row r="14" spans="1:27" ht="33.75" customHeight="1" thickBot="1">
      <c r="A14" s="28" t="s">
        <v>60</v>
      </c>
      <c r="B14" s="71" t="s">
        <v>61</v>
      </c>
      <c r="C14" s="42"/>
      <c r="D14" s="43"/>
      <c r="E14" s="43"/>
      <c r="F14" s="43">
        <v>508</v>
      </c>
      <c r="G14" s="135">
        <f t="shared" si="0"/>
        <v>508</v>
      </c>
      <c r="H14" s="59"/>
      <c r="I14" s="50"/>
      <c r="J14" s="50"/>
      <c r="K14" s="50">
        <v>54.8</v>
      </c>
      <c r="L14" s="55">
        <f>SUM(H14:K14)</f>
        <v>54.8</v>
      </c>
      <c r="M14" s="85"/>
      <c r="N14" s="43"/>
      <c r="O14" s="43"/>
      <c r="P14" s="43">
        <v>54.8</v>
      </c>
      <c r="Q14" s="55">
        <f>SUM(N14:P14)</f>
        <v>54.8</v>
      </c>
      <c r="R14" s="64"/>
      <c r="S14" s="64"/>
      <c r="T14" s="64"/>
      <c r="U14" s="64">
        <f t="shared" si="2"/>
        <v>100</v>
      </c>
      <c r="V14" s="64">
        <f t="shared" si="2"/>
        <v>100</v>
      </c>
      <c r="W14" s="64"/>
      <c r="X14" s="153"/>
      <c r="Y14" s="153"/>
      <c r="Z14" s="153">
        <f t="shared" si="3"/>
        <v>10.787401574803148</v>
      </c>
      <c r="AA14" s="153">
        <f t="shared" si="3"/>
        <v>10.787401574803148</v>
      </c>
    </row>
    <row r="15" spans="1:27" ht="81.75" customHeight="1" thickBot="1">
      <c r="A15" s="8" t="s">
        <v>0</v>
      </c>
      <c r="B15" s="9" t="s">
        <v>29</v>
      </c>
      <c r="C15" s="34"/>
      <c r="D15" s="24"/>
      <c r="E15" s="24"/>
      <c r="F15" s="24"/>
      <c r="G15" s="78">
        <f>SUM(D15:F15)</f>
        <v>0</v>
      </c>
      <c r="H15" s="60">
        <f>H16</f>
        <v>0</v>
      </c>
      <c r="I15" s="51">
        <f>I16</f>
        <v>0</v>
      </c>
      <c r="J15" s="51">
        <f>J16</f>
        <v>0</v>
      </c>
      <c r="K15" s="51">
        <f>K16</f>
        <v>672.2</v>
      </c>
      <c r="L15" s="56">
        <f>SUM(H15:K15)</f>
        <v>672.2</v>
      </c>
      <c r="M15" s="83">
        <f>M16</f>
        <v>0</v>
      </c>
      <c r="N15" s="24">
        <f>N16</f>
        <v>0</v>
      </c>
      <c r="O15" s="24">
        <f>O16</f>
        <v>0</v>
      </c>
      <c r="P15" s="24">
        <f>P16</f>
        <v>561.3</v>
      </c>
      <c r="Q15" s="25">
        <f>SUM(M15:P15)</f>
        <v>561.3</v>
      </c>
      <c r="R15" s="67"/>
      <c r="S15" s="67"/>
      <c r="T15" s="67"/>
      <c r="U15" s="76">
        <f t="shared" si="2"/>
        <v>83.50193394822968</v>
      </c>
      <c r="V15" s="76">
        <f t="shared" si="2"/>
        <v>83.50193394822968</v>
      </c>
      <c r="W15" s="67"/>
      <c r="X15" s="67"/>
      <c r="Y15" s="67"/>
      <c r="Z15" s="67"/>
      <c r="AA15" s="67"/>
    </row>
    <row r="16" spans="1:27" ht="99" customHeight="1" thickBot="1">
      <c r="A16" s="18" t="s">
        <v>34</v>
      </c>
      <c r="B16" s="21" t="s">
        <v>30</v>
      </c>
      <c r="C16" s="45"/>
      <c r="D16" s="137"/>
      <c r="E16" s="137"/>
      <c r="F16" s="137">
        <v>672.3</v>
      </c>
      <c r="G16" s="138">
        <f>SUM(D16:F16)</f>
        <v>672.3</v>
      </c>
      <c r="H16" s="59"/>
      <c r="I16" s="50"/>
      <c r="J16" s="50"/>
      <c r="K16" s="50">
        <v>672.2</v>
      </c>
      <c r="L16" s="139">
        <f>H16+I16+J16+K16</f>
        <v>672.2</v>
      </c>
      <c r="M16" s="140"/>
      <c r="N16" s="137"/>
      <c r="O16" s="137"/>
      <c r="P16" s="137">
        <v>561.3</v>
      </c>
      <c r="Q16" s="141">
        <f>SUM(M16:P16)</f>
        <v>561.3</v>
      </c>
      <c r="R16" s="72"/>
      <c r="S16" s="72"/>
      <c r="T16" s="72"/>
      <c r="U16" s="154">
        <f t="shared" si="2"/>
        <v>83.50193394822968</v>
      </c>
      <c r="V16" s="154">
        <f t="shared" si="2"/>
        <v>83.50193394822968</v>
      </c>
      <c r="W16" s="72"/>
      <c r="X16" s="72"/>
      <c r="Y16" s="72"/>
      <c r="Z16" s="154">
        <f t="shared" si="3"/>
        <v>83.48951360999554</v>
      </c>
      <c r="AA16" s="154">
        <f t="shared" si="3"/>
        <v>83.48951360999554</v>
      </c>
    </row>
    <row r="17" spans="1:27" ht="66" customHeight="1" thickBot="1">
      <c r="A17" s="8" t="s">
        <v>12</v>
      </c>
      <c r="B17" s="9" t="s">
        <v>31</v>
      </c>
      <c r="C17" s="22">
        <f>C18+C21+C19+C20+C22</f>
        <v>0</v>
      </c>
      <c r="D17" s="16">
        <f>D18+D21+D19+D20+D22</f>
        <v>0</v>
      </c>
      <c r="E17" s="16">
        <f>E18+E21+E19+E20+E22</f>
        <v>0</v>
      </c>
      <c r="F17" s="70">
        <f>F18+F21+F19+F20+F22</f>
        <v>6218</v>
      </c>
      <c r="G17" s="78">
        <f aca="true" t="shared" si="4" ref="G17:G35">SUM(C17:F17)</f>
        <v>6218</v>
      </c>
      <c r="H17" s="60">
        <f>H18+H21</f>
        <v>0</v>
      </c>
      <c r="I17" s="51">
        <f>I18+I21</f>
        <v>0</v>
      </c>
      <c r="J17" s="51">
        <f>J18+J21</f>
        <v>0</v>
      </c>
      <c r="K17" s="51">
        <f>K18+K21+K19+K20+K22</f>
        <v>2928.3999999999996</v>
      </c>
      <c r="L17" s="56">
        <f>SUM(H17:K17)</f>
        <v>2928.3999999999996</v>
      </c>
      <c r="M17" s="83">
        <f>M18+M21</f>
        <v>0</v>
      </c>
      <c r="N17" s="24">
        <f>N18+N21</f>
        <v>0</v>
      </c>
      <c r="O17" s="24">
        <f>O18+O21</f>
        <v>0</v>
      </c>
      <c r="P17" s="24">
        <f>P18+P21+P22+P19</f>
        <v>1970.4</v>
      </c>
      <c r="Q17" s="25">
        <f>SUM(M17:P17)</f>
        <v>1970.4</v>
      </c>
      <c r="R17" s="67"/>
      <c r="S17" s="67"/>
      <c r="T17" s="67"/>
      <c r="U17" s="76">
        <f t="shared" si="2"/>
        <v>67.2858899057506</v>
      </c>
      <c r="V17" s="76">
        <f t="shared" si="2"/>
        <v>67.2858899057506</v>
      </c>
      <c r="W17" s="67"/>
      <c r="X17" s="67"/>
      <c r="Y17" s="67"/>
      <c r="Z17" s="76">
        <f t="shared" si="3"/>
        <v>31.68864586683821</v>
      </c>
      <c r="AA17" s="76">
        <f t="shared" si="3"/>
        <v>31.68864586683821</v>
      </c>
    </row>
    <row r="18" spans="1:27" ht="24.75" customHeight="1">
      <c r="A18" s="18" t="s">
        <v>33</v>
      </c>
      <c r="B18" s="23" t="s">
        <v>51</v>
      </c>
      <c r="C18" s="39"/>
      <c r="D18" s="74"/>
      <c r="E18" s="74"/>
      <c r="F18" s="74">
        <v>2570</v>
      </c>
      <c r="G18" s="82">
        <f t="shared" si="4"/>
        <v>2570</v>
      </c>
      <c r="H18" s="102"/>
      <c r="I18" s="100"/>
      <c r="J18" s="100"/>
      <c r="K18" s="100">
        <v>1668.1</v>
      </c>
      <c r="L18" s="103">
        <f>SUM(H18:K18)</f>
        <v>1668.1</v>
      </c>
      <c r="M18" s="87"/>
      <c r="N18" s="74"/>
      <c r="O18" s="74"/>
      <c r="P18" s="74">
        <v>1110.4</v>
      </c>
      <c r="Q18" s="75">
        <f>SUM(M18:P18)</f>
        <v>1110.4</v>
      </c>
      <c r="R18" s="64"/>
      <c r="S18" s="64"/>
      <c r="T18" s="64"/>
      <c r="U18" s="153">
        <f t="shared" si="2"/>
        <v>66.56675259277023</v>
      </c>
      <c r="V18" s="153">
        <f t="shared" si="2"/>
        <v>66.56675259277023</v>
      </c>
      <c r="W18" s="64"/>
      <c r="X18" s="64"/>
      <c r="Y18" s="64"/>
      <c r="Z18" s="153">
        <f t="shared" si="3"/>
        <v>43.206225680933855</v>
      </c>
      <c r="AA18" s="153">
        <f t="shared" si="3"/>
        <v>43.206225680933855</v>
      </c>
    </row>
    <row r="19" spans="1:27" ht="30" customHeight="1">
      <c r="A19" s="17" t="s">
        <v>32</v>
      </c>
      <c r="B19" s="46" t="s">
        <v>52</v>
      </c>
      <c r="C19" s="48"/>
      <c r="D19" s="100"/>
      <c r="E19" s="100"/>
      <c r="F19" s="100">
        <v>860</v>
      </c>
      <c r="G19" s="101">
        <f t="shared" si="4"/>
        <v>860</v>
      </c>
      <c r="H19" s="102"/>
      <c r="I19" s="100"/>
      <c r="J19" s="100"/>
      <c r="K19" s="100">
        <v>30</v>
      </c>
      <c r="L19" s="103">
        <f>SUM(H19:K19)</f>
        <v>30</v>
      </c>
      <c r="M19" s="104"/>
      <c r="N19" s="100"/>
      <c r="O19" s="100"/>
      <c r="P19" s="100">
        <v>30</v>
      </c>
      <c r="Q19" s="75">
        <f>SUM(M19:P19)</f>
        <v>30</v>
      </c>
      <c r="R19" s="64"/>
      <c r="S19" s="64"/>
      <c r="T19" s="64"/>
      <c r="U19" s="64">
        <f t="shared" si="2"/>
        <v>100</v>
      </c>
      <c r="V19" s="64">
        <f t="shared" si="2"/>
        <v>100</v>
      </c>
      <c r="W19" s="64"/>
      <c r="X19" s="64"/>
      <c r="Y19" s="64"/>
      <c r="Z19" s="153">
        <f t="shared" si="3"/>
        <v>3.488372093023256</v>
      </c>
      <c r="AA19" s="153">
        <f t="shared" si="3"/>
        <v>3.488372093023256</v>
      </c>
    </row>
    <row r="20" spans="1:27" ht="30" customHeight="1">
      <c r="A20" s="28" t="s">
        <v>53</v>
      </c>
      <c r="B20" s="38" t="s">
        <v>54</v>
      </c>
      <c r="C20" s="48"/>
      <c r="D20" s="100"/>
      <c r="E20" s="100"/>
      <c r="F20" s="100"/>
      <c r="G20" s="101">
        <f t="shared" si="4"/>
        <v>0</v>
      </c>
      <c r="H20" s="102"/>
      <c r="I20" s="100"/>
      <c r="J20" s="100"/>
      <c r="K20" s="100"/>
      <c r="L20" s="103"/>
      <c r="M20" s="104"/>
      <c r="N20" s="100"/>
      <c r="O20" s="100"/>
      <c r="P20" s="100"/>
      <c r="Q20" s="103"/>
      <c r="R20" s="64"/>
      <c r="S20" s="64"/>
      <c r="T20" s="64"/>
      <c r="U20" s="64"/>
      <c r="V20" s="64"/>
      <c r="W20" s="64"/>
      <c r="X20" s="64"/>
      <c r="Y20" s="64"/>
      <c r="Z20" s="153"/>
      <c r="AA20" s="153"/>
    </row>
    <row r="21" spans="1:27" ht="33" customHeight="1">
      <c r="A21" s="28" t="s">
        <v>57</v>
      </c>
      <c r="B21" s="20" t="s">
        <v>55</v>
      </c>
      <c r="C21" s="48"/>
      <c r="D21" s="100"/>
      <c r="E21" s="100"/>
      <c r="F21" s="100">
        <v>998</v>
      </c>
      <c r="G21" s="101">
        <f t="shared" si="4"/>
        <v>998</v>
      </c>
      <c r="H21" s="102"/>
      <c r="I21" s="100"/>
      <c r="J21" s="100"/>
      <c r="K21" s="100">
        <v>198</v>
      </c>
      <c r="L21" s="103">
        <f aca="true" t="shared" si="5" ref="L21:L29">SUM(H21:K21)</f>
        <v>198</v>
      </c>
      <c r="M21" s="104"/>
      <c r="N21" s="100"/>
      <c r="O21" s="100"/>
      <c r="P21" s="100">
        <v>98</v>
      </c>
      <c r="Q21" s="103">
        <f>SUM(M21:P21)</f>
        <v>98</v>
      </c>
      <c r="R21" s="64"/>
      <c r="S21" s="64"/>
      <c r="T21" s="64"/>
      <c r="U21" s="153">
        <f t="shared" si="2"/>
        <v>49.494949494949495</v>
      </c>
      <c r="V21" s="153">
        <f t="shared" si="2"/>
        <v>49.494949494949495</v>
      </c>
      <c r="W21" s="64"/>
      <c r="X21" s="64"/>
      <c r="Y21" s="64"/>
      <c r="Z21" s="153">
        <f t="shared" si="3"/>
        <v>9.819639278557114</v>
      </c>
      <c r="AA21" s="153">
        <f t="shared" si="3"/>
        <v>9.819639278557114</v>
      </c>
    </row>
    <row r="22" spans="1:27" ht="33" customHeight="1" thickBot="1">
      <c r="A22" s="28" t="s">
        <v>58</v>
      </c>
      <c r="B22" s="20" t="s">
        <v>56</v>
      </c>
      <c r="C22" s="42"/>
      <c r="D22" s="105"/>
      <c r="E22" s="105"/>
      <c r="F22" s="105">
        <v>1790</v>
      </c>
      <c r="G22" s="106">
        <f t="shared" si="4"/>
        <v>1790</v>
      </c>
      <c r="H22" s="102"/>
      <c r="I22" s="100"/>
      <c r="J22" s="100"/>
      <c r="K22" s="100">
        <v>1032.3</v>
      </c>
      <c r="L22" s="103">
        <f t="shared" si="5"/>
        <v>1032.3</v>
      </c>
      <c r="M22" s="107"/>
      <c r="N22" s="105"/>
      <c r="O22" s="105"/>
      <c r="P22" s="105">
        <v>732</v>
      </c>
      <c r="Q22" s="103">
        <f>SUM(M22:P22)</f>
        <v>732</v>
      </c>
      <c r="R22" s="64"/>
      <c r="S22" s="64"/>
      <c r="T22" s="64"/>
      <c r="U22" s="153">
        <f t="shared" si="2"/>
        <v>70.90961929671607</v>
      </c>
      <c r="V22" s="153">
        <f t="shared" si="2"/>
        <v>70.90961929671607</v>
      </c>
      <c r="W22" s="64"/>
      <c r="X22" s="64"/>
      <c r="Y22" s="64"/>
      <c r="Z22" s="153">
        <f t="shared" si="3"/>
        <v>40.89385474860335</v>
      </c>
      <c r="AA22" s="153">
        <f t="shared" si="3"/>
        <v>40.89385474860335</v>
      </c>
    </row>
    <row r="23" spans="1:27" ht="66" customHeight="1" thickBot="1">
      <c r="A23" s="8" t="s">
        <v>13</v>
      </c>
      <c r="B23" s="9" t="s">
        <v>35</v>
      </c>
      <c r="C23" s="34"/>
      <c r="D23" s="65"/>
      <c r="E23" s="65"/>
      <c r="F23" s="65">
        <f>F24</f>
        <v>975</v>
      </c>
      <c r="G23" s="78">
        <f t="shared" si="4"/>
        <v>975</v>
      </c>
      <c r="H23" s="61"/>
      <c r="I23" s="52"/>
      <c r="J23" s="52"/>
      <c r="K23" s="52">
        <f>K24</f>
        <v>122.5</v>
      </c>
      <c r="L23" s="62">
        <f t="shared" si="5"/>
        <v>122.5</v>
      </c>
      <c r="M23" s="86"/>
      <c r="N23" s="36"/>
      <c r="O23" s="36"/>
      <c r="P23" s="36">
        <f>P24</f>
        <v>120.4</v>
      </c>
      <c r="Q23" s="37">
        <f>SUM(M23:P23)</f>
        <v>120.4</v>
      </c>
      <c r="R23" s="67"/>
      <c r="S23" s="67"/>
      <c r="T23" s="67"/>
      <c r="U23" s="76">
        <f t="shared" si="2"/>
        <v>98.28571428571429</v>
      </c>
      <c r="V23" s="76">
        <f t="shared" si="2"/>
        <v>98.28571428571429</v>
      </c>
      <c r="W23" s="67"/>
      <c r="X23" s="67"/>
      <c r="Y23" s="67"/>
      <c r="Z23" s="76">
        <f t="shared" si="3"/>
        <v>12.34871794871795</v>
      </c>
      <c r="AA23" s="76">
        <f t="shared" si="3"/>
        <v>12.34871794871795</v>
      </c>
    </row>
    <row r="24" spans="1:27" ht="48.75" customHeight="1" thickBot="1">
      <c r="A24" s="18" t="s">
        <v>36</v>
      </c>
      <c r="B24" s="21" t="s">
        <v>37</v>
      </c>
      <c r="C24" s="45"/>
      <c r="D24" s="99"/>
      <c r="E24" s="99"/>
      <c r="F24" s="99">
        <v>975</v>
      </c>
      <c r="G24" s="116">
        <f t="shared" si="4"/>
        <v>975</v>
      </c>
      <c r="H24" s="117"/>
      <c r="I24" s="105"/>
      <c r="J24" s="105"/>
      <c r="K24" s="105">
        <v>122.5</v>
      </c>
      <c r="L24" s="108">
        <f t="shared" si="5"/>
        <v>122.5</v>
      </c>
      <c r="M24" s="115"/>
      <c r="N24" s="99"/>
      <c r="O24" s="99"/>
      <c r="P24" s="99">
        <v>120.4</v>
      </c>
      <c r="Q24" s="133">
        <f>SUM(M24:P24)</f>
        <v>120.4</v>
      </c>
      <c r="R24" s="72"/>
      <c r="S24" s="72"/>
      <c r="T24" s="72"/>
      <c r="U24" s="154">
        <f>P24/K24*100</f>
        <v>98.28571428571429</v>
      </c>
      <c r="V24" s="154">
        <f>Q24/L24*100</f>
        <v>98.28571428571429</v>
      </c>
      <c r="W24" s="72"/>
      <c r="X24" s="72"/>
      <c r="Y24" s="72"/>
      <c r="Z24" s="154">
        <f aca="true" t="shared" si="6" ref="X24:AA38">P24/F24*100</f>
        <v>12.34871794871795</v>
      </c>
      <c r="AA24" s="154">
        <f t="shared" si="6"/>
        <v>12.34871794871795</v>
      </c>
    </row>
    <row r="25" spans="1:27" ht="112.5" customHeight="1" thickBot="1">
      <c r="A25" s="8" t="s">
        <v>15</v>
      </c>
      <c r="B25" s="91" t="s">
        <v>70</v>
      </c>
      <c r="C25" s="65"/>
      <c r="D25" s="92">
        <f>D26</f>
        <v>0</v>
      </c>
      <c r="E25" s="36"/>
      <c r="F25" s="92">
        <f>F26</f>
        <v>1.6</v>
      </c>
      <c r="G25" s="93">
        <f>D25+F25</f>
        <v>1.6</v>
      </c>
      <c r="H25" s="36"/>
      <c r="I25" s="92">
        <f>I26</f>
        <v>0</v>
      </c>
      <c r="J25" s="36"/>
      <c r="K25" s="92">
        <f>K26</f>
        <v>1.6</v>
      </c>
      <c r="L25" s="92">
        <f>SUM(H25:K25)</f>
        <v>1.6</v>
      </c>
      <c r="M25" s="36"/>
      <c r="N25" s="36"/>
      <c r="O25" s="36"/>
      <c r="P25" s="36"/>
      <c r="Q25" s="120"/>
      <c r="R25" s="67"/>
      <c r="S25" s="67"/>
      <c r="T25" s="67"/>
      <c r="U25" s="67"/>
      <c r="V25" s="67"/>
      <c r="W25" s="121"/>
      <c r="X25" s="121"/>
      <c r="Y25" s="121"/>
      <c r="Z25" s="121"/>
      <c r="AA25" s="121"/>
    </row>
    <row r="26" spans="1:27" ht="177" customHeight="1" thickBot="1">
      <c r="A26" s="18" t="s">
        <v>39</v>
      </c>
      <c r="B26" s="94" t="s">
        <v>74</v>
      </c>
      <c r="C26" s="95"/>
      <c r="D26" s="98"/>
      <c r="E26" s="99"/>
      <c r="F26" s="98">
        <v>1.6</v>
      </c>
      <c r="G26" s="98">
        <f>SUM(C26:F26)</f>
        <v>1.6</v>
      </c>
      <c r="H26" s="99"/>
      <c r="I26" s="98"/>
      <c r="J26" s="99"/>
      <c r="K26" s="98">
        <v>1.6</v>
      </c>
      <c r="L26" s="98">
        <f>SUM(H26:K26)</f>
        <v>1.6</v>
      </c>
      <c r="M26" s="99"/>
      <c r="N26" s="99"/>
      <c r="O26" s="99"/>
      <c r="P26" s="99"/>
      <c r="Q26" s="116"/>
      <c r="R26" s="72"/>
      <c r="S26" s="72"/>
      <c r="T26" s="72"/>
      <c r="U26" s="72"/>
      <c r="V26" s="72"/>
      <c r="W26" s="125"/>
      <c r="X26" s="125"/>
      <c r="Y26" s="125"/>
      <c r="Z26" s="125"/>
      <c r="AA26" s="125"/>
    </row>
    <row r="27" spans="1:27" ht="52.5" customHeight="1" thickBot="1">
      <c r="A27" s="8" t="s">
        <v>40</v>
      </c>
      <c r="B27" s="9" t="s">
        <v>38</v>
      </c>
      <c r="C27" s="34">
        <f>C28+C29+C30+C31+C32</f>
        <v>418.1</v>
      </c>
      <c r="D27" s="35">
        <f>D28+D29+D30+D31+D32</f>
        <v>26.4</v>
      </c>
      <c r="E27" s="35">
        <f>E28+E29+E30+E31+E32</f>
        <v>0</v>
      </c>
      <c r="F27" s="35">
        <f>F28+F29+F30+F31+F32</f>
        <v>11316.199999999999</v>
      </c>
      <c r="G27" s="78">
        <f t="shared" si="4"/>
        <v>11760.699999999999</v>
      </c>
      <c r="H27" s="97">
        <f>H29+H31+H28+H30+H32</f>
        <v>418.1</v>
      </c>
      <c r="I27" s="36">
        <f>I29+I31+I28+I30+I32</f>
        <v>26.4</v>
      </c>
      <c r="J27" s="36">
        <f>J29+J31+J28+J30+J32</f>
        <v>0</v>
      </c>
      <c r="K27" s="36">
        <f>K29+K31+K28+K30+K32</f>
        <v>10046.3</v>
      </c>
      <c r="L27" s="37">
        <f t="shared" si="5"/>
        <v>10490.8</v>
      </c>
      <c r="M27" s="86">
        <f>M29+M31</f>
        <v>309.7</v>
      </c>
      <c r="N27" s="36">
        <f>N29+N31</f>
        <v>19.8</v>
      </c>
      <c r="O27" s="36">
        <f>O29+O31</f>
        <v>0</v>
      </c>
      <c r="P27" s="36">
        <f>P29+P31+P28</f>
        <v>7515.400000000001</v>
      </c>
      <c r="Q27" s="120">
        <f>SUM(M27:P27)</f>
        <v>7844.900000000001</v>
      </c>
      <c r="R27" s="76">
        <f>M27/H27*100</f>
        <v>74.07318823248026</v>
      </c>
      <c r="S27" s="76">
        <f>N27/I27*100</f>
        <v>75.00000000000001</v>
      </c>
      <c r="T27" s="76"/>
      <c r="U27" s="76">
        <f>P27/K27*100</f>
        <v>74.8076406239113</v>
      </c>
      <c r="V27" s="76">
        <f>Q27/L27*100</f>
        <v>74.7788538528997</v>
      </c>
      <c r="W27" s="126">
        <f>M27/C27*100</f>
        <v>74.07318823248026</v>
      </c>
      <c r="X27" s="126">
        <f t="shared" si="6"/>
        <v>75.00000000000001</v>
      </c>
      <c r="Y27" s="126"/>
      <c r="Z27" s="126">
        <f t="shared" si="6"/>
        <v>66.41275339778372</v>
      </c>
      <c r="AA27" s="126">
        <f t="shared" si="6"/>
        <v>66.70436283554551</v>
      </c>
    </row>
    <row r="28" spans="1:27" ht="66.75" customHeight="1">
      <c r="A28" s="26" t="s">
        <v>42</v>
      </c>
      <c r="B28" s="21" t="s">
        <v>45</v>
      </c>
      <c r="C28" s="73"/>
      <c r="D28" s="74"/>
      <c r="E28" s="74"/>
      <c r="F28" s="74">
        <v>758</v>
      </c>
      <c r="G28" s="82">
        <f t="shared" si="4"/>
        <v>758</v>
      </c>
      <c r="H28" s="96"/>
      <c r="I28" s="74"/>
      <c r="J28" s="74"/>
      <c r="K28" s="74">
        <v>48</v>
      </c>
      <c r="L28" s="75">
        <f t="shared" si="5"/>
        <v>48</v>
      </c>
      <c r="M28" s="87"/>
      <c r="N28" s="74"/>
      <c r="O28" s="74"/>
      <c r="P28" s="74">
        <v>48</v>
      </c>
      <c r="Q28" s="75">
        <f>P28</f>
        <v>48</v>
      </c>
      <c r="R28" s="64"/>
      <c r="S28" s="64"/>
      <c r="T28" s="64"/>
      <c r="U28" s="64">
        <f>P28/K28*100</f>
        <v>100</v>
      </c>
      <c r="V28" s="64">
        <f>Q28/L28*100</f>
        <v>100</v>
      </c>
      <c r="W28" s="64"/>
      <c r="X28" s="64"/>
      <c r="Y28" s="64"/>
      <c r="Z28" s="153">
        <f t="shared" si="6"/>
        <v>6.33245382585752</v>
      </c>
      <c r="AA28" s="153">
        <f t="shared" si="6"/>
        <v>6.33245382585752</v>
      </c>
    </row>
    <row r="29" spans="1:27" ht="98.25" customHeight="1">
      <c r="A29" s="17" t="s">
        <v>43</v>
      </c>
      <c r="B29" s="6" t="s">
        <v>44</v>
      </c>
      <c r="C29" s="49">
        <v>418.1</v>
      </c>
      <c r="D29" s="100">
        <v>26.4</v>
      </c>
      <c r="E29" s="100"/>
      <c r="F29" s="100">
        <v>9738.9</v>
      </c>
      <c r="G29" s="101">
        <f t="shared" si="4"/>
        <v>10183.4</v>
      </c>
      <c r="H29" s="102">
        <v>418.1</v>
      </c>
      <c r="I29" s="100">
        <v>26.4</v>
      </c>
      <c r="J29" s="100"/>
      <c r="K29" s="100">
        <v>9179</v>
      </c>
      <c r="L29" s="103">
        <f t="shared" si="5"/>
        <v>9623.5</v>
      </c>
      <c r="M29" s="104">
        <v>309.7</v>
      </c>
      <c r="N29" s="100">
        <v>19.8</v>
      </c>
      <c r="O29" s="100"/>
      <c r="P29" s="100">
        <v>6856.3</v>
      </c>
      <c r="Q29" s="103">
        <f>SUM(M29:P29)</f>
        <v>7185.8</v>
      </c>
      <c r="R29" s="153">
        <f>M29/H29*100</f>
        <v>74.07318823248026</v>
      </c>
      <c r="S29" s="64">
        <f>N29/I29*100</f>
        <v>75.00000000000001</v>
      </c>
      <c r="T29" s="64"/>
      <c r="U29" s="153">
        <f>P29/K29*100</f>
        <v>74.6955005991938</v>
      </c>
      <c r="V29" s="153">
        <f>Q29/L29*100</f>
        <v>74.66929911154986</v>
      </c>
      <c r="W29" s="153">
        <f>M29/C29*100</f>
        <v>74.07318823248026</v>
      </c>
      <c r="X29" s="64">
        <f t="shared" si="6"/>
        <v>75.00000000000001</v>
      </c>
      <c r="Y29" s="64"/>
      <c r="Z29" s="153">
        <f t="shared" si="6"/>
        <v>70.40117467065069</v>
      </c>
      <c r="AA29" s="153">
        <f t="shared" si="6"/>
        <v>70.56385882907477</v>
      </c>
    </row>
    <row r="30" spans="1:27" ht="42" customHeight="1">
      <c r="A30" s="17" t="s">
        <v>64</v>
      </c>
      <c r="B30" s="6" t="s">
        <v>46</v>
      </c>
      <c r="C30" s="49"/>
      <c r="D30" s="100"/>
      <c r="E30" s="100"/>
      <c r="F30" s="50">
        <v>0</v>
      </c>
      <c r="G30" s="101">
        <f t="shared" si="4"/>
        <v>0</v>
      </c>
      <c r="H30" s="102"/>
      <c r="I30" s="100"/>
      <c r="J30" s="100"/>
      <c r="K30" s="100"/>
      <c r="L30" s="103"/>
      <c r="M30" s="104"/>
      <c r="N30" s="100"/>
      <c r="O30" s="100"/>
      <c r="P30" s="100"/>
      <c r="Q30" s="103"/>
      <c r="R30" s="64"/>
      <c r="S30" s="64"/>
      <c r="T30" s="64"/>
      <c r="U30" s="64"/>
      <c r="V30" s="64"/>
      <c r="W30" s="64"/>
      <c r="X30" s="64"/>
      <c r="Y30" s="64"/>
      <c r="Z30" s="64"/>
      <c r="AA30" s="64"/>
    </row>
    <row r="31" spans="1:27" ht="50.25" customHeight="1">
      <c r="A31" s="17" t="s">
        <v>65</v>
      </c>
      <c r="B31" s="6" t="s">
        <v>47</v>
      </c>
      <c r="C31" s="48"/>
      <c r="D31" s="100"/>
      <c r="E31" s="100"/>
      <c r="F31" s="100">
        <v>819.3</v>
      </c>
      <c r="G31" s="101">
        <f t="shared" si="4"/>
        <v>819.3</v>
      </c>
      <c r="H31" s="102"/>
      <c r="I31" s="100"/>
      <c r="J31" s="100"/>
      <c r="K31" s="100">
        <v>819.3</v>
      </c>
      <c r="L31" s="103">
        <f>SUM(H31:K31)</f>
        <v>819.3</v>
      </c>
      <c r="M31" s="104"/>
      <c r="N31" s="100"/>
      <c r="O31" s="100"/>
      <c r="P31" s="100">
        <v>611.1</v>
      </c>
      <c r="Q31" s="103">
        <f>SUM(M31:P31)</f>
        <v>611.1</v>
      </c>
      <c r="R31" s="64"/>
      <c r="S31" s="64"/>
      <c r="T31" s="64"/>
      <c r="U31" s="153">
        <f>P31/K31*100</f>
        <v>74.5880629805932</v>
      </c>
      <c r="V31" s="153">
        <f>Q31/L31*100</f>
        <v>74.5880629805932</v>
      </c>
      <c r="W31" s="64"/>
      <c r="X31" s="64"/>
      <c r="Y31" s="64"/>
      <c r="Z31" s="153">
        <f t="shared" si="6"/>
        <v>74.5880629805932</v>
      </c>
      <c r="AA31" s="153">
        <f t="shared" si="6"/>
        <v>74.5880629805932</v>
      </c>
    </row>
    <row r="32" spans="1:27" ht="37.5" customHeight="1" thickBot="1">
      <c r="A32" s="28" t="s">
        <v>66</v>
      </c>
      <c r="B32" s="20" t="s">
        <v>48</v>
      </c>
      <c r="C32" s="42"/>
      <c r="D32" s="105"/>
      <c r="E32" s="105"/>
      <c r="F32" s="105"/>
      <c r="G32" s="101">
        <f t="shared" si="4"/>
        <v>0</v>
      </c>
      <c r="H32" s="117"/>
      <c r="I32" s="105"/>
      <c r="J32" s="105"/>
      <c r="K32" s="105"/>
      <c r="L32" s="108"/>
      <c r="M32" s="107"/>
      <c r="N32" s="105"/>
      <c r="O32" s="105"/>
      <c r="P32" s="105"/>
      <c r="Q32" s="108"/>
      <c r="R32" s="64"/>
      <c r="S32" s="64"/>
      <c r="T32" s="64"/>
      <c r="U32" s="153"/>
      <c r="V32" s="153"/>
      <c r="W32" s="64"/>
      <c r="X32" s="64"/>
      <c r="Y32" s="64"/>
      <c r="Z32" s="153"/>
      <c r="AA32" s="153"/>
    </row>
    <row r="33" spans="1:27" ht="68.25" customHeight="1" thickBot="1">
      <c r="A33" s="8" t="s">
        <v>67</v>
      </c>
      <c r="B33" s="9" t="s">
        <v>41</v>
      </c>
      <c r="C33" s="34">
        <f>C34+C35</f>
        <v>0</v>
      </c>
      <c r="D33" s="35">
        <f>D34+D35</f>
        <v>0</v>
      </c>
      <c r="E33" s="35">
        <f>E34+E35</f>
        <v>0</v>
      </c>
      <c r="F33" s="35">
        <f>F34+F35</f>
        <v>7707</v>
      </c>
      <c r="G33" s="142">
        <f t="shared" si="4"/>
        <v>7707</v>
      </c>
      <c r="H33" s="97">
        <f aca="true" t="shared" si="7" ref="H33:Q33">H34+H35</f>
        <v>0</v>
      </c>
      <c r="I33" s="36">
        <f t="shared" si="7"/>
        <v>0</v>
      </c>
      <c r="J33" s="36">
        <f t="shared" si="7"/>
        <v>0</v>
      </c>
      <c r="K33" s="36">
        <f t="shared" si="7"/>
        <v>7644</v>
      </c>
      <c r="L33" s="37">
        <f t="shared" si="7"/>
        <v>7644</v>
      </c>
      <c r="M33" s="86">
        <f t="shared" si="7"/>
        <v>0</v>
      </c>
      <c r="N33" s="36">
        <f t="shared" si="7"/>
        <v>0</v>
      </c>
      <c r="O33" s="36">
        <f t="shared" si="7"/>
        <v>0</v>
      </c>
      <c r="P33" s="36">
        <f t="shared" si="7"/>
        <v>6051.2</v>
      </c>
      <c r="Q33" s="37">
        <f t="shared" si="7"/>
        <v>6051.2</v>
      </c>
      <c r="R33" s="67"/>
      <c r="S33" s="67"/>
      <c r="T33" s="67"/>
      <c r="U33" s="76">
        <f>P33/K33*100</f>
        <v>79.16274201988487</v>
      </c>
      <c r="V33" s="76">
        <f>Q33/L33*100</f>
        <v>79.16274201988487</v>
      </c>
      <c r="W33" s="67"/>
      <c r="X33" s="67"/>
      <c r="Y33" s="67"/>
      <c r="Z33" s="76">
        <f t="shared" si="6"/>
        <v>78.51563513688853</v>
      </c>
      <c r="AA33" s="76">
        <f t="shared" si="6"/>
        <v>78.51563513688853</v>
      </c>
    </row>
    <row r="34" spans="1:27" ht="50.25" customHeight="1">
      <c r="A34" s="27" t="s">
        <v>68</v>
      </c>
      <c r="B34" s="19" t="s">
        <v>49</v>
      </c>
      <c r="C34" s="39"/>
      <c r="D34" s="74"/>
      <c r="E34" s="74"/>
      <c r="F34" s="74">
        <v>5992</v>
      </c>
      <c r="G34" s="101">
        <f t="shared" si="4"/>
        <v>5992</v>
      </c>
      <c r="H34" s="96"/>
      <c r="I34" s="74"/>
      <c r="J34" s="74"/>
      <c r="K34" s="74">
        <v>5929</v>
      </c>
      <c r="L34" s="75">
        <f>SUM(H34:K34)</f>
        <v>5929</v>
      </c>
      <c r="M34" s="87"/>
      <c r="N34" s="74"/>
      <c r="O34" s="74"/>
      <c r="P34" s="74">
        <v>4603.4</v>
      </c>
      <c r="Q34" s="75">
        <f>SUM(M34:P34)</f>
        <v>4603.4</v>
      </c>
      <c r="R34" s="64"/>
      <c r="S34" s="64"/>
      <c r="T34" s="64"/>
      <c r="U34" s="153">
        <f>P34/K34*100</f>
        <v>77.64209816157867</v>
      </c>
      <c r="V34" s="153">
        <f>Q34/L34*100</f>
        <v>77.64209816157867</v>
      </c>
      <c r="W34" s="64"/>
      <c r="X34" s="64"/>
      <c r="Y34" s="64"/>
      <c r="Z34" s="153">
        <f t="shared" si="6"/>
        <v>76.82576769025367</v>
      </c>
      <c r="AA34" s="153">
        <f t="shared" si="6"/>
        <v>76.82576769025367</v>
      </c>
    </row>
    <row r="35" spans="1:27" ht="49.5" customHeight="1" thickBot="1">
      <c r="A35" s="28" t="s">
        <v>69</v>
      </c>
      <c r="B35" s="20" t="s">
        <v>50</v>
      </c>
      <c r="C35" s="57"/>
      <c r="D35" s="109"/>
      <c r="E35" s="109"/>
      <c r="F35" s="109">
        <v>1715</v>
      </c>
      <c r="G35" s="101">
        <f t="shared" si="4"/>
        <v>1715</v>
      </c>
      <c r="H35" s="110"/>
      <c r="I35" s="109"/>
      <c r="J35" s="109"/>
      <c r="K35" s="109">
        <v>1715</v>
      </c>
      <c r="L35" s="111">
        <f>SUM(H35:K35)</f>
        <v>1715</v>
      </c>
      <c r="M35" s="112"/>
      <c r="N35" s="109"/>
      <c r="O35" s="109"/>
      <c r="P35" s="109">
        <v>1447.8</v>
      </c>
      <c r="Q35" s="111">
        <f>SUM(M35:P35)</f>
        <v>1447.8</v>
      </c>
      <c r="R35" s="64"/>
      <c r="S35" s="64"/>
      <c r="T35" s="64"/>
      <c r="U35" s="153">
        <f>P35/K35*100</f>
        <v>84.41982507288628</v>
      </c>
      <c r="V35" s="153">
        <f>Q35/L35*100</f>
        <v>84.41982507288628</v>
      </c>
      <c r="W35" s="63"/>
      <c r="X35" s="63"/>
      <c r="Y35" s="63"/>
      <c r="Z35" s="156">
        <f t="shared" si="6"/>
        <v>84.41982507288628</v>
      </c>
      <c r="AA35" s="156">
        <f t="shared" si="6"/>
        <v>84.41982507288628</v>
      </c>
    </row>
    <row r="36" spans="1:27" ht="112.5" customHeight="1" thickBot="1">
      <c r="A36" s="8" t="s">
        <v>72</v>
      </c>
      <c r="B36" s="91" t="s">
        <v>75</v>
      </c>
      <c r="C36" s="127"/>
      <c r="D36" s="92">
        <f>D37</f>
        <v>9.7</v>
      </c>
      <c r="E36" s="36"/>
      <c r="F36" s="92">
        <f>F37</f>
        <v>4.2</v>
      </c>
      <c r="G36" s="129">
        <f>D36+F36</f>
        <v>13.899999999999999</v>
      </c>
      <c r="H36" s="97"/>
      <c r="I36" s="92">
        <f>I37</f>
        <v>9.7</v>
      </c>
      <c r="J36" s="36"/>
      <c r="K36" s="36">
        <f>K37</f>
        <v>4.2</v>
      </c>
      <c r="L36" s="37">
        <f>SUM(H36:K36)</f>
        <v>13.899999999999999</v>
      </c>
      <c r="M36" s="97"/>
      <c r="N36" s="36"/>
      <c r="O36" s="36"/>
      <c r="P36" s="36"/>
      <c r="Q36" s="37"/>
      <c r="R36" s="132"/>
      <c r="S36" s="132"/>
      <c r="T36" s="132"/>
      <c r="U36" s="132"/>
      <c r="V36" s="132"/>
      <c r="W36" s="121"/>
      <c r="X36" s="121"/>
      <c r="Y36" s="121"/>
      <c r="Z36" s="121"/>
      <c r="AA36" s="121"/>
    </row>
    <row r="37" spans="1:27" ht="53.25" customHeight="1" thickBot="1">
      <c r="A37" s="88" t="s">
        <v>73</v>
      </c>
      <c r="B37" s="89" t="s">
        <v>71</v>
      </c>
      <c r="C37" s="128"/>
      <c r="D37" s="113">
        <v>9.7</v>
      </c>
      <c r="E37" s="114"/>
      <c r="F37" s="113">
        <v>4.2</v>
      </c>
      <c r="G37" s="130">
        <f>SUM(C37:F37)</f>
        <v>13.899999999999999</v>
      </c>
      <c r="H37" s="122"/>
      <c r="I37" s="113">
        <v>9.7</v>
      </c>
      <c r="J37" s="114"/>
      <c r="K37" s="114">
        <v>4.2</v>
      </c>
      <c r="L37" s="123">
        <f>SUM(H37:K37)</f>
        <v>13.899999999999999</v>
      </c>
      <c r="M37" s="122"/>
      <c r="N37" s="114"/>
      <c r="O37" s="114"/>
      <c r="P37" s="114"/>
      <c r="Q37" s="123"/>
      <c r="R37" s="124"/>
      <c r="S37" s="124"/>
      <c r="T37" s="124"/>
      <c r="U37" s="124"/>
      <c r="V37" s="124"/>
      <c r="W37" s="90"/>
      <c r="X37" s="90"/>
      <c r="Y37" s="90"/>
      <c r="Z37" s="90"/>
      <c r="AA37" s="90"/>
    </row>
    <row r="38" spans="1:27" s="4" customFormat="1" ht="32.25" thickBot="1">
      <c r="A38" s="33"/>
      <c r="B38" s="47" t="s">
        <v>8</v>
      </c>
      <c r="C38" s="77">
        <f>C8+C11+C15+C17+C23+C27+C33+C25+C36</f>
        <v>418.1</v>
      </c>
      <c r="D38" s="77">
        <f aca="true" t="shared" si="8" ref="D38:AA38">D8+D11+D15+D17+D23+D27+D33+D25+D36</f>
        <v>1237.2</v>
      </c>
      <c r="E38" s="77">
        <f t="shared" si="8"/>
        <v>0</v>
      </c>
      <c r="F38" s="77">
        <f t="shared" si="8"/>
        <v>46143.899999999994</v>
      </c>
      <c r="G38" s="77">
        <f t="shared" si="8"/>
        <v>47799.2</v>
      </c>
      <c r="H38" s="118">
        <f t="shared" si="8"/>
        <v>418.1</v>
      </c>
      <c r="I38" s="118">
        <f t="shared" si="8"/>
        <v>1237.2</v>
      </c>
      <c r="J38" s="118">
        <f t="shared" si="8"/>
        <v>0</v>
      </c>
      <c r="K38" s="118">
        <f t="shared" si="8"/>
        <v>39814.69999999999</v>
      </c>
      <c r="L38" s="119">
        <f t="shared" si="8"/>
        <v>41470</v>
      </c>
      <c r="M38" s="77">
        <f t="shared" si="8"/>
        <v>309.7</v>
      </c>
      <c r="N38" s="77">
        <f t="shared" si="8"/>
        <v>723.3</v>
      </c>
      <c r="O38" s="77">
        <f t="shared" si="8"/>
        <v>0</v>
      </c>
      <c r="P38" s="77">
        <f t="shared" si="8"/>
        <v>29488.8</v>
      </c>
      <c r="Q38" s="77">
        <f>Q8+Q11+Q15+Q17+Q23+Q27+Q33+Q25+Q36</f>
        <v>30521.800000000003</v>
      </c>
      <c r="R38" s="77">
        <f>M38/H38*100</f>
        <v>74.07318823248026</v>
      </c>
      <c r="S38" s="77">
        <f>N38/I38*100</f>
        <v>58.46265761396702</v>
      </c>
      <c r="T38" s="77">
        <v>0</v>
      </c>
      <c r="U38" s="77">
        <f>P38/K38*100</f>
        <v>74.06510660635395</v>
      </c>
      <c r="V38" s="77">
        <f>Q38/L38*100</f>
        <v>73.5997106341934</v>
      </c>
      <c r="W38" s="131">
        <f>M38/C38*100</f>
        <v>74.07318823248026</v>
      </c>
      <c r="X38" s="131">
        <f t="shared" si="6"/>
        <v>58.46265761396702</v>
      </c>
      <c r="Y38" s="131">
        <v>0</v>
      </c>
      <c r="Z38" s="131">
        <f t="shared" si="6"/>
        <v>63.9061717800186</v>
      </c>
      <c r="AA38" s="131">
        <f t="shared" si="6"/>
        <v>63.85420676496679</v>
      </c>
    </row>
    <row r="39" ht="12.75">
      <c r="I39" s="5"/>
    </row>
  </sheetData>
  <sheetProtection/>
  <mergeCells count="10">
    <mergeCell ref="C6:G6"/>
    <mergeCell ref="H6:L6"/>
    <mergeCell ref="M6:Q6"/>
    <mergeCell ref="R6:V6"/>
    <mergeCell ref="W6:AA6"/>
    <mergeCell ref="A2:AA2"/>
    <mergeCell ref="A3:AA3"/>
    <mergeCell ref="A4:AA4"/>
    <mergeCell ref="A6:A7"/>
    <mergeCell ref="B6:B7"/>
  </mergeCells>
  <printOptions/>
  <pageMargins left="0.39" right="0.4" top="0.66" bottom="0.69" header="0.5" footer="0.5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Economov</dc:creator>
  <cp:keywords/>
  <dc:description/>
  <cp:lastModifiedBy>Admin</cp:lastModifiedBy>
  <cp:lastPrinted>2015-04-27T04:36:36Z</cp:lastPrinted>
  <dcterms:created xsi:type="dcterms:W3CDTF">2008-02-18T07:33:24Z</dcterms:created>
  <dcterms:modified xsi:type="dcterms:W3CDTF">2017-02-22T08:09:29Z</dcterms:modified>
  <cp:category/>
  <cp:version/>
  <cp:contentType/>
  <cp:contentStatus/>
</cp:coreProperties>
</file>