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8" windowWidth="15120" windowHeight="8016"/>
  </bookViews>
  <sheets>
    <sheet name="Лист1" sheetId="1" r:id="rId1"/>
    <sheet name="Лист2" sheetId="2" r:id="rId2"/>
    <sheet name="Лист3" sheetId="3" r:id="rId3"/>
  </sheets>
  <definedNames>
    <definedName name="_GoBack" localSheetId="0">Лист1!#REF!</definedName>
    <definedName name="Z_02E420F3_6DCF_4DD3_AAF3_705C53DE84F5_.wvu.PrintArea" localSheetId="0" hidden="1">Лист1!$A$1:$O$52</definedName>
    <definedName name="Z_02E420F3_6DCF_4DD3_AAF3_705C53DE84F5_.wvu.Rows" localSheetId="0" hidden="1">Лист1!$3:$3</definedName>
    <definedName name="Z_91255E12_F243_425D_B9FC_DB8270452AEF_.wvu.Rows" localSheetId="0" hidden="1">Лист1!$3:$3</definedName>
    <definedName name="Z_FED98F40_8C47_49DE_9A3C_DA245D7B6ADA_.wvu.PrintTitles" localSheetId="0" hidden="1">Лист1!$6:$7</definedName>
    <definedName name="Z_FED98F40_8C47_49DE_9A3C_DA245D7B6ADA_.wvu.Rows" localSheetId="0" hidden="1">Лист1!$1:$3</definedName>
  </definedNames>
  <calcPr calcId="125725"/>
  <customWorkbookViews>
    <customWorkbookView name="02-2219 - Личное представление" guid="{659C71E2-0A28-497A-9318-DB1330DDFD46}" mergeInterval="0" personalView="1" maximized="1" xWindow="1" yWindow="1" windowWidth="1920" windowHeight="851" activeSheetId="1"/>
    <customWorkbookView name="02-2222 - Личное представление" guid="{5FD8C486-327C-4978-8EE1-24C2033C0D41}" mergeInterval="0" personalView="1" maximized="1" xWindow="1" yWindow="1" windowWidth="1916" windowHeight="850" activeSheetId="1"/>
    <customWorkbookView name="02-2215 - Личное представление" guid="{FED98F40-8C47-49DE-9A3C-DA245D7B6ADA}" mergeInterval="0" personalView="1" maximized="1" xWindow="1" yWindow="1" windowWidth="1916" windowHeight="850" activeSheetId="1"/>
    <customWorkbookView name="02-2212 - Личное представление" guid="{5CCD3054-DECB-4E62-A2F6-8211E4A29E5B}" mergeInterval="0" personalView="1" maximized="1" xWindow="1" yWindow="1" windowWidth="1920" windowHeight="850" activeSheetId="1"/>
    <customWorkbookView name="02-2211 - Личное представление" guid="{B2CED1E3-28E9-413C-A161-F362B43E785B}" mergeInterval="0" personalView="1" maximized="1" xWindow="1" yWindow="1" windowWidth="1916" windowHeight="804" activeSheetId="1"/>
    <customWorkbookView name="02-2210 - Личное представление" guid="{91255E12-F243-425D-B9FC-DB8270452AEF}" mergeInterval="0" personalView="1" maximized="1" xWindow="1" yWindow="1" windowWidth="1916" windowHeight="804" activeSheetId="1"/>
    <customWorkbookView name="02-2202 - Личное представление" guid="{8CC36899-557F-4CCC-9EAE-94D34D7AEA35}" mergeInterval="0" personalView="1" maximized="1" xWindow="1" yWindow="1" windowWidth="1280" windowHeight="474" activeSheetId="1"/>
    <customWorkbookView name="02-2217 - Личное представление" guid="{857C5383-078D-42E2-A864-47B3478A5F26}" mergeInterval="0" personalView="1" maximized="1" xWindow="1" yWindow="1" windowWidth="1916" windowHeight="850" activeSheetId="1" showComments="commIndAndComment"/>
    <customWorkbookView name="02-2223 - Личное представление" guid="{02E420F3-6DCF-4DD3-AAF3-705C53DE84F5}" mergeInterval="0" personalView="1" maximized="1" xWindow="1" yWindow="1" windowWidth="1916" windowHeight="850" activeSheetId="1"/>
  </customWorkbookViews>
  <fileRecoveryPr autoRecover="0"/>
</workbook>
</file>

<file path=xl/calcChain.xml><?xml version="1.0" encoding="utf-8"?>
<calcChain xmlns="http://schemas.openxmlformats.org/spreadsheetml/2006/main">
  <c r="M51" i="1"/>
  <c r="K47"/>
  <c r="L47"/>
  <c r="M50" l="1"/>
  <c r="M13"/>
  <c r="M52"/>
  <c r="M40" l="1"/>
  <c r="M15" l="1"/>
  <c r="M25" l="1"/>
  <c r="M33"/>
  <c r="M47" s="1"/>
  <c r="M48" l="1"/>
  <c r="G39"/>
  <c r="G36"/>
  <c r="G35"/>
  <c r="G34"/>
  <c r="K25"/>
  <c r="L25"/>
  <c r="J25"/>
  <c r="K48" l="1"/>
  <c r="L48"/>
  <c r="J39"/>
  <c r="J38"/>
  <c r="J37"/>
  <c r="J36"/>
  <c r="J35"/>
  <c r="J34"/>
  <c r="G33"/>
  <c r="J33" l="1"/>
  <c r="J47" s="1"/>
  <c r="J48" s="1"/>
</calcChain>
</file>

<file path=xl/sharedStrings.xml><?xml version="1.0" encoding="utf-8"?>
<sst xmlns="http://schemas.openxmlformats.org/spreadsheetml/2006/main" count="250" uniqueCount="198">
  <si>
    <t>№ п/п</t>
  </si>
  <si>
    <t>Наименование мероприятия</t>
  </si>
  <si>
    <t>Ответственный исполнитель</t>
  </si>
  <si>
    <t>Срок реализации</t>
  </si>
  <si>
    <t>Проект нормативного правового акта или иной документ</t>
  </si>
  <si>
    <t>Целевой показатель</t>
  </si>
  <si>
    <t>Значение целевого показателя</t>
  </si>
  <si>
    <t>Бюджетный эффект от реализации мероприятий, тыс.рублей</t>
  </si>
  <si>
    <t>2017 год</t>
  </si>
  <si>
    <t>Итого по мероприятиям по росту доходов бюджета муниципального образования</t>
  </si>
  <si>
    <t>Итого по мероприятиям  оптимизации расходов бюджета муниципального образования Кондинский район</t>
  </si>
  <si>
    <t>2.1</t>
  </si>
  <si>
    <t>2.2</t>
  </si>
  <si>
    <t>1.1</t>
  </si>
  <si>
    <t>1.2</t>
  </si>
  <si>
    <t>Приложение</t>
  </si>
  <si>
    <t>к постановлению администрации Кондинского района</t>
  </si>
  <si>
    <t>3.1</t>
  </si>
  <si>
    <t>2018 год</t>
  </si>
  <si>
    <t>2019 год</t>
  </si>
  <si>
    <t>Исп. (тел. ФИО)</t>
  </si>
  <si>
    <t>Сокращение расходов бюджета района на содержание органов местного самоуправления и муниципальных учреждений в части исключения:</t>
  </si>
  <si>
    <t>выплат к юбилейным, праздничным датам и профессиональным праздникам , выплат работающим юбилярам, достигшим возраста 50 лет, 55 лет, 60 лет, 65 лет</t>
  </si>
  <si>
    <t xml:space="preserve">единовременного денежного поощрения в размере одного месячного фонда оплаты труда при выходе на пенсию </t>
  </si>
  <si>
    <t>материальной помощи в связи со смертью близких родственников (родители, муж (жена), дети), рождением ребенка, трудной жизненной ситуацией</t>
  </si>
  <si>
    <t>материальной помощи в случае смерти работника в период его трудовых отношений с муниципальным учреждением (выплачивается членам его семьи)</t>
  </si>
  <si>
    <t xml:space="preserve">сокращения продолжительности дополнительных оплачиваемых отпусков за выслугу лет и за ненормированный рабочий день </t>
  </si>
  <si>
    <t>сокращения категории лиц, которым предоставляются дополнительные гарантии по частичной компенсации стоимости оздоровительной или санаторно-курортной путевки и компенсации стоимости проезда к месту лечения (оздоровления) и обратно (пенсионерам по выслуге лет и детям в возрасте от 18 лет до 23 лет, обучающимся на дневных отделениях профессиональных образовательных организаций и образовательных организаций высшего образования)</t>
  </si>
  <si>
    <t xml:space="preserve">Оптимизация расходов бюджета района по отношению к уровню 2016 года, тыс. рублей
</t>
  </si>
  <si>
    <t>В целях оптимизации расходов бюджета в сфере закупок товаров, работ, услуг для обеспечения нужд Кондинского района:
- при осуществлении закупок преимущественно использовать  конкурентные способы определения поставщиков (исполнителей, подрядчиков).</t>
  </si>
  <si>
    <t>Органы исполнительной власти, структурные подразделения администрации Кондинского района, получатели бюджетных средств</t>
  </si>
  <si>
    <t>постоянно</t>
  </si>
  <si>
    <t>Аналитическая информация</t>
  </si>
  <si>
    <t>Пересмотреть величину корректирующего коэффициента К2, применяемого при исчислении единого налога на вмененный доход для отдельных видов деятельности, в сторону увеличения</t>
  </si>
  <si>
    <t>Комитет экономического развития администрации Кондинского района</t>
  </si>
  <si>
    <t>в течении года</t>
  </si>
  <si>
    <t>Отношение дополнительно поступивших доходов в виде единого налога на вмененный доход для отдельных видов деятельности (ЕНВДдоп) к плановому показателю доходов в виде единого налога на вмененный доход для отдельных видов деятельности (ЕНВДплан), утвержденному решением о бюджете муниципального образования Кондинский район на соответствующий год, ЕНВДдоп/ЕНВДплан*100%, %</t>
  </si>
  <si>
    <t xml:space="preserve">Проанализировать эффективность осуществляемых ранее мер поддержки и стимулирования деятельности субъектов малого предпринимательства </t>
  </si>
  <si>
    <t>Комитет несырьевого сектора экономики и поддержки предпринимательства администрации Кондинского района</t>
  </si>
  <si>
    <t>Количество созданных (сохраненных) рабочих мест, единиц</t>
  </si>
  <si>
    <t>1.3</t>
  </si>
  <si>
    <t>1.4</t>
  </si>
  <si>
    <t>1.5</t>
  </si>
  <si>
    <t>1.6</t>
  </si>
  <si>
    <t>1.7</t>
  </si>
  <si>
    <t xml:space="preserve">Внести изменения в перечень муниципального имущества, предназначенного к приватизации в 2017 году. Утвердить перечень имущества, предназначенного к приватизации в 2018-2019 году </t>
  </si>
  <si>
    <t>Комитет по управлению муниципальным имуществом администрации Кондинского района</t>
  </si>
  <si>
    <t>Решение Думы Кондинского района «О внесении изменений в решение Думы Кондинского района от 17 сентября 2014 года № 487 «Об утверждении прогнозного плана приватизации муниципального имущества Кондинского района на 2015-2017 годы»</t>
  </si>
  <si>
    <t>Количество объектов, дополнительно вносимых в план приватизации, единиц</t>
  </si>
  <si>
    <t xml:space="preserve">Провести мероприятия по выявлению фактов использования земельных участков без правоустанавливающих документов </t>
  </si>
  <si>
    <t>Постановление администрации Кондинского района «Об утверждении Положения о муниципальном земельном контроле»</t>
  </si>
  <si>
    <t>Постановление администрации Кондинского района «Об утверждении административного регламента функции по  осуществлению муниципального земельного контроля»</t>
  </si>
  <si>
    <t xml:space="preserve">Количество выявленных земельных участков, используемых без правоустанавливающих документов, единиц </t>
  </si>
  <si>
    <t>Принять меры, направленные на погашение просроченной дебиторской задолженности по поступлениям в бюджет неналоговых доходов</t>
  </si>
  <si>
    <t>Документы, оформляемые в результате претензионной и исковой работы</t>
  </si>
  <si>
    <t xml:space="preserve">Поступление в бюджет задолженности в результате проведенных мероприятий, тыс. руб.  </t>
  </si>
  <si>
    <t>Муниципальное учреждение "Управление капитального строительства Кондинского района"</t>
  </si>
  <si>
    <t>Установить значение показателя соотношения муниципального долга к доходам бюджета района без учета безвозмездных поступлений и поступлений налоговых доходов по дополнительным нормативам отчислений</t>
  </si>
  <si>
    <t>отношение муниципального долга к доходам бюджета района без учета безвозмездных поступлений и поступлений налоговых доходов по дополнительным нормативам отчислений, %</t>
  </si>
  <si>
    <t>Заключить соглашения о сотрудничестве в сфере жилищного строительства</t>
  </si>
  <si>
    <t>Соглашения о сотрудничестве</t>
  </si>
  <si>
    <t>Количество заключенных соглашений о сотрудничестве, единиц</t>
  </si>
  <si>
    <t>2.3</t>
  </si>
  <si>
    <t>Реорганизационные мероприятия в МКОУ детский сад "Березка" пгт. Кондинское</t>
  </si>
  <si>
    <t>Управление образования администрации Кондинского района</t>
  </si>
  <si>
    <t>Приказ учреждения</t>
  </si>
  <si>
    <t>2.4</t>
  </si>
  <si>
    <t>2.5</t>
  </si>
  <si>
    <t>Реорганизационные мероприятия в МБУ "ЦОФР ОУ Кондинского района"</t>
  </si>
  <si>
    <t>2017-2019 год</t>
  </si>
  <si>
    <t>Уменьшение расходов на формирование муниципального задания БУ и АУ за счет поступления родительской платы за содержание в детских дошкольных учреждениях(на уровень инфляции)</t>
  </si>
  <si>
    <t>Сокращение расходов бюджета на сумму увеличения объема поступлений доходов от родительской платы бюджетных и автономных учреждений на величину индекса-дефлятора (тыс. руб)</t>
  </si>
  <si>
    <t>Оптимизация расходов на финансовое обеспечение выполнения муниципального задания (%)</t>
  </si>
  <si>
    <t>Управление культуры администрации Кондинского района</t>
  </si>
  <si>
    <t xml:space="preserve">постоянно </t>
  </si>
  <si>
    <t>Приказ Управления культуры администрации Кондинского района</t>
  </si>
  <si>
    <t xml:space="preserve"> 2017 год</t>
  </si>
  <si>
    <t>2.6</t>
  </si>
  <si>
    <t>2.7</t>
  </si>
  <si>
    <t>Оптимизация расходов по услугам связи (интернет) переход с оператора "Ростелеком" на "Мотив"</t>
  </si>
  <si>
    <t>февраль 2017 года</t>
  </si>
  <si>
    <t>Оптимизация расходов по приобретению материальных запасов на 5%</t>
  </si>
  <si>
    <t>2.7.1</t>
  </si>
  <si>
    <t>2.7.2</t>
  </si>
  <si>
    <t>2.7.3</t>
  </si>
  <si>
    <t>2.7.4</t>
  </si>
  <si>
    <t>2.7.5</t>
  </si>
  <si>
    <t>2.7.6</t>
  </si>
  <si>
    <t>2.8</t>
  </si>
  <si>
    <t>2.9</t>
  </si>
  <si>
    <t>2.10</t>
  </si>
  <si>
    <t>Постановление администрации Кондинского района от 16 декабря 2013 года № 2703 «О муниципальной программе Кондинского района "Комплексное социально-экономическое развитие Кондинского района на 2014-2016 годы и на период до 2020 года"»</t>
  </si>
  <si>
    <t>Постановление администрации Кондинского района от 21 ноября 2016 года № 2703 «О муниципальной программе Кондинского района "Развитие малого и среднего предпринимательства в Кондинском районе на 2017-2020 годы"</t>
  </si>
  <si>
    <t>Расширить перечень и объемы платных услуг, оказываемых казенными учреждениями Кондинского района в соответствии с их Уставами, а также пересмотреть действующий порядок определения платы за оказание услуг (выполнение работ), с определением эффективного уровня рентабельности</t>
  </si>
  <si>
    <t>Увеличение стоимости платных услуг на величину индекса-дефлятора, %</t>
  </si>
  <si>
    <t>Сокращение ставок (ед.)</t>
  </si>
  <si>
    <t>2.11</t>
  </si>
  <si>
    <t>Сокращение расходов на субсидии организациям транспортного комплекса, осуществляющих перевозку пассажиров и багажа на муниципальных маршрутах</t>
  </si>
  <si>
    <t>2017-2019</t>
  </si>
  <si>
    <t>Постановление от 06 декабря 2016 года №1847 "Об утверждении производственной программы пассажирских перевозок на 2017 год"; Постановление от 09 января 2017 года №13 "О внесении изменений в постановление администрации Кондинского района от 06 декабря 2016 года № 1847 "Об утверждении производственной программы пассажирских перевозок на 2017 год"; Постановления  от 17.11.2016г. № 1763 "О муниципальной программе Кондинского района "Развитие транспортной системы Кондинского района на 2017-2020 годы"</t>
  </si>
  <si>
    <t>Транспортная подвижность населения Кондинского района в межмуниципальном сообщении, количество поездок одного жителя в год.</t>
  </si>
  <si>
    <t>План мероприятий по росту доходов, оптимизации расходов бюджета и совершенствованию долговой политики муниципального образования Кондинский район на 2017 год и на плановый период 2018 и 2019 годов</t>
  </si>
  <si>
    <t>1.8</t>
  </si>
  <si>
    <t>3.2</t>
  </si>
  <si>
    <t>3.3</t>
  </si>
  <si>
    <t>Установить уровень долговой нагрузки на бюджет района по ежегодному погашению долговых обязательств на уровне, не превышающем 10% 
от суммарного годового объема доходов бюджета района без учета безвозмездных поступлений и поступлений налоговых доходов по дополнительным нормативам отчислений</t>
  </si>
  <si>
    <t>Установить предельный годовой объем расходов на обслуживание муниципального долга не более 0,1 % 
от общего годового объема расходов бюджета района, 
за исключением расходов, осуществляемых 
за счет субвенций</t>
  </si>
  <si>
    <t>Комитет по финансам и налоговой политике администрации Кондинского района</t>
  </si>
  <si>
    <t>Мероприятия, по которым определить бюджетный эффект не представляется возможным</t>
  </si>
  <si>
    <t>Обеспечить выявление юридических лиц, не состоящих на налоговом учете по месту нахождения обособленного подразделения</t>
  </si>
  <si>
    <t>Распоряжение администрации  Кондинского района от 28.03.2014 года № 112-р «О мерах, обеспечивающих постановку на учет в налоговом органе юридических лиц по месту их фактического нахождения и осуществления предпринимательской деятельности»</t>
  </si>
  <si>
    <t xml:space="preserve">Поступление в консолидированный  бюджет муниципального образования Кондинский район доходов в виде налога на доходы физических лиц, уплачиваемого выявленными юридическими лицами </t>
  </si>
  <si>
    <t>1.9</t>
  </si>
  <si>
    <t>Провести необходимую работу с налогоплательщиками по сокращению и ликвидации задолженности по налоговым платежам, в том числе по начисленным штрафным санкциям</t>
  </si>
  <si>
    <t xml:space="preserve">По мере поступления информации о задолженности по налоговым платежам, в том числе по начисленным штрафным санкциям </t>
  </si>
  <si>
    <t>Протокол заседания комиссии по мобилизации дополнительных доходов в бюджет муниципального образования Кондинский район, письмо Комитета по финансам и налоговой политике администрации Кондинского района</t>
  </si>
  <si>
    <t>Сокращение и ликвидация задолженности по налоговым платежам, в том числе по начисленным штрафным санкциям</t>
  </si>
  <si>
    <t>1.10</t>
  </si>
  <si>
    <t xml:space="preserve">Провести мероприятия по снижению неформальной занятости и легализации «серой» заработной платы, повышению собираемости страховых взносов во внебюджетные фонды </t>
  </si>
  <si>
    <t>План мероприятий, направленных на снижение неформальной занятости и легализацию «серой» заработной платы, повышение собираемости страховых взносов во внебюджетные фонды</t>
  </si>
  <si>
    <t xml:space="preserve">Повышение поступлений налога на доходы физических лиц в результате снижения численности экономически активных лиц, находящихся в трудоспособном возрасте, не осуществляющих трудовую деятельность, повышение поступлений страховых взносов во внебюджетные фонды </t>
  </si>
  <si>
    <t>Объем экономии расходов местного бюджета, тыс.руб.</t>
  </si>
  <si>
    <t>Реорганизационные мероприятия в учреждениях культуры (оптимизация штатной численности МУК "Кондинская межпоселенческая централизованная библиотечная система"сокращение 1 штатной ед.)</t>
  </si>
  <si>
    <t>Объем экономии расходов местного бюджета отрасли (тыс. руб)</t>
  </si>
  <si>
    <t>Постановление администрации Кондинского района от 09.01.2017 года "О внесении изменений в постановление администрации Кондинского района от 15 апреля 2013 года № 778 "Об утверждении примерного Положения по оплате труда работников муниципальных учреждений культуры, молодежной политики и дополнительного образования детей, подведомственных управлению культуры и молодежной политики администрации Кондинского района" (с изм. от 09.01.2017 №10)</t>
  </si>
  <si>
    <t xml:space="preserve">     Решение Думы Кондинского района от 21.04.2011 года № 81 "Об утверждении Положения о размерах и условиях оплаты труда выборных должностных лиц, осуществляющих свои полномочия на постоянной основе и муниципальных служащих органов местного самоуправления Кондинского района" (с изм. от 06.12.2016 №186), 
     постановления администрации Кондинского района:
- от 28.12.2016 года №1975 "О внесении изменений в некоторые постановления администрации Кондинского района",   
- от 20.12.2012 года №2173 "Об утверждении примерного положения об оплате труда и социальной защищенности работников муниципального казенного учреждения "Центр обеспечения функционирования и развития образовательных учреждений Кондинского района" (с изм. от 20.12.2016 №1901),  
- от 18.12.2013 года  № 2727 "Об утверждении примерного Положения об оплате труда работников муниципальных образовательных организаций Кондинского района" (с изм.  от 19.12.2016 №1895),
- от 5.05.2014 года № 846 "Об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    </t>
  </si>
  <si>
    <t>Недопущение увеличения численности работников подведомственных учреждений, содержание которых финансируется из средств местного бюджета (сокращение 15 шт. ед.)</t>
  </si>
  <si>
    <t>Недопущение увеличения численности работников подведомственных учреждений, содержание которых финансируется из средств местного бюджета (сокращение 6 шт. ед., после ввода в эксплуатацию нового здания и перевод учреждения в одно здание из трёх, функционирующих в настоящее время)</t>
  </si>
  <si>
    <t>Распоряжение от 28.12.2016 г. № 792-р "О передаче функций по организации питания"</t>
  </si>
  <si>
    <t>1.11</t>
  </si>
  <si>
    <t xml:space="preserve">Решение Думы Кондинского района от 17 сентября2014 года № 483 «О  системе налогообложения в виде единого налога на вмененный доход для отдельных видов деятельности на территории Кондинского района»
(с изменениями от 06.12.2016 года № 185 "О внесении изменений в решение Думы Кондинского района 
от 17 сентября 2014 года № 483 «О  системе налогообложения в виде единого налога на вмененный доход для отдельных видов деятельности на территории Кондинского района»
</t>
  </si>
  <si>
    <t>Протокол заседания комиссии по мобилизации дополнительных доходов в бюджет муниципального образования Кондинский район</t>
  </si>
  <si>
    <t>Выявление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 не включенных в перечень</t>
  </si>
  <si>
    <t>Повышение поступлений налога на имущество физических лиц</t>
  </si>
  <si>
    <t>Всего по мероприятиям по росту доходов и оптимизации расходов бюджета муниципального образования Кондинский район</t>
  </si>
  <si>
    <r>
      <t>1.</t>
    </r>
    <r>
      <rPr>
        <sz val="7"/>
        <rFont val="Times New Roman"/>
        <family val="1"/>
        <charset val="204"/>
      </rPr>
      <t xml:space="preserve">      </t>
    </r>
    <r>
      <rPr>
        <sz val="11"/>
        <rFont val="Times New Roman"/>
        <family val="1"/>
        <charset val="204"/>
      </rPr>
      <t>Мероприятия по росту доходов бюджета муниципального образования</t>
    </r>
  </si>
  <si>
    <r>
      <t>2.</t>
    </r>
    <r>
      <rPr>
        <sz val="7"/>
        <rFont val="Times New Roman"/>
        <family val="1"/>
        <charset val="204"/>
      </rPr>
      <t xml:space="preserve">      </t>
    </r>
    <r>
      <rPr>
        <sz val="11"/>
        <rFont val="Times New Roman"/>
        <family val="1"/>
        <charset val="204"/>
      </rPr>
      <t>Мероприятия по оптимизации расходов бюджета муниципального образования</t>
    </r>
  </si>
  <si>
    <r>
      <t>3.</t>
    </r>
    <r>
      <rPr>
        <sz val="7"/>
        <rFont val="Times New Roman"/>
        <family val="1"/>
        <charset val="204"/>
      </rPr>
      <t xml:space="preserve">      </t>
    </r>
    <r>
      <rPr>
        <sz val="11"/>
        <rFont val="Times New Roman"/>
        <family val="1"/>
        <charset val="204"/>
      </rPr>
      <t>Мероприятия по сокращению муниципального долга муниципального образования и расходов на его обслуживание</t>
    </r>
  </si>
  <si>
    <t>Оптимизация расходов бюджета района (%) оплата текущих счетов по содержанию учреждений за счет внебюджетных источников</t>
  </si>
  <si>
    <t>Реорганизационные мероприятия в учреждениях дополнительного образования  подведомственных управлению культуры (внесены изменения в положение по оплате труда в части исключения единовременных выплат к юбилейным, праздничным датам и профессиональным праздникам)</t>
  </si>
  <si>
    <t>примечание</t>
  </si>
  <si>
    <t>2.12</t>
  </si>
  <si>
    <t>платные услуги МУК "Кондинская межпоселенческая централизованная библиотечная система"</t>
  </si>
  <si>
    <t>Заключено 6 Соглашений о сотрудничестве, согласно реестра жилых помещений планируемых к выкупу в 2017 году</t>
  </si>
  <si>
    <t xml:space="preserve"> Рабочими группами поселений организованы 31 встреча с работодателями, в ходе которых выявлено 4 нарушения трудового законодательства (задолженность по выплате  заработной платы).  По результатам деятельности  рабочих групп поселений, выявлены 10 человек, находящихся в трудоспособном возрасте и не имеющих доходов, фактически работающих постоянно либо временно без оформления  трудовых отношений, из них легализовали трудовую деятельность (заключили трудовые договоры) 10 человек.</t>
  </si>
  <si>
    <t>Передача муниципальных услуг в социальной сфере на оказание немуниципальным организациям (коммерческим, некоммерческим)</t>
  </si>
  <si>
    <t>Управление образования администрации Кондинского района, Управление культуры администрации Кондинского района, Комитет физической культуры и спорта администрации Кондинского района, Отдел молодежной политики администрации Кондинского района</t>
  </si>
  <si>
    <t>2017-2019 годы</t>
  </si>
  <si>
    <t>Соглашение о предоставлении субсидии из бюджета муниципального образования Кондинский район немуниципальным организациям, в том числе социально ориентированным некоммерческим организациям, на предоставление услуг в социальной сфере</t>
  </si>
  <si>
    <t>количество переданных услуг, ед.</t>
  </si>
  <si>
    <t>2.13</t>
  </si>
  <si>
    <t>2.14</t>
  </si>
  <si>
    <t>Передача муниципальных услуг на оказание в МБУ Кондинского района МФЦ</t>
  </si>
  <si>
    <t>Заключение муниципальными учреждениями энергосервисных контрактов (в 2016 году заключено 8 контрактов)</t>
  </si>
  <si>
    <t>Комитет экономического развития, комитет по управлению муниципальным имуществом</t>
  </si>
  <si>
    <t>Внесение изменений в распоряжение администрации Кондинского района от 21.07.2015 № 360-р (с изменениями от 22.06.2016 №387-р)</t>
  </si>
  <si>
    <t>Управление жилищно-коммунального хозяйства администрации Кондинского района совместно с главными распорядителями бюджетных средств</t>
  </si>
  <si>
    <t>количество заключенных контрактов, ед.</t>
  </si>
  <si>
    <t xml:space="preserve">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</si>
  <si>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Бюджетный эффект будет достигнут в течении текущего года</t>
  </si>
  <si>
    <t>не более 55</t>
  </si>
  <si>
    <t>не более 5</t>
  </si>
  <si>
    <t xml:space="preserve"> не более     55</t>
  </si>
  <si>
    <t xml:space="preserve"> не более 5</t>
  </si>
  <si>
    <t>отношение годового объема погашения долговых обязательств к суммарному годовому объему доходов бюджета района без учета безвозмездных поступлений и поступлений налоговых доходов по дополнительным нормативам отчислений, %</t>
  </si>
  <si>
    <t>отношение годового объема расходов на обслуживание муниципального долга к общему годовому объему расходов бюджета района, за исключением расходов, осуществляемых за счет субвенций, %</t>
  </si>
  <si>
    <r>
      <t xml:space="preserve">Бюджетный эффект от реализации мероприятий </t>
    </r>
    <r>
      <rPr>
        <b/>
        <u/>
        <sz val="11"/>
        <color rgb="FFFF0000"/>
        <rFont val="Times New Roman"/>
        <family val="1"/>
        <charset val="204"/>
      </rPr>
      <t>на 01.07.2017</t>
    </r>
    <r>
      <rPr>
        <sz val="11"/>
        <color theme="1"/>
        <rFont val="Times New Roman"/>
        <family val="1"/>
        <charset val="204"/>
      </rPr>
      <t xml:space="preserve"> года, тыс.рублей</t>
    </r>
  </si>
  <si>
    <t xml:space="preserve">Постановлением администрации Кондинского района от 12.04.2017 № 471 «О внесении изменений в постановление
администрации Кондинского района от 09.06.2015 № 662 «Об утверждении реестра муниципальных услуг» внесены изменения в Реестр муниципальных услуг муниципального образования Кондинский район.
Принят административный регламент предоставления муниципальной услуги «Предоставление земельных участков в собственность для индивидуального жилищного строительства из земель, находящихся в муниципальной собственности или государственная собственность на которые не разграничена, однократно бесплатно отдельным категориям граждан», утвержденный постановлением администрации Кондинского района от 19.06.2017 № 813.
Разработан проект распоряжения администрации  Кондинского района «О внесении изменений в распоряжение администрации Кондинского района от 21.07.2015 № 360-р «Об утверждении перечня государственных и муниципальных услуг, предоставление которых организуется в муниципальном бюджетном учреждении Кондинского района «Многофункциональный центр предоставления государственных и муниципальных услуг», в настоящее время проходит стадию согласования.
Передача указанной услуги планируется в июле 2017 года. 
</t>
  </si>
  <si>
    <t>За 1 полугодие 2017 года бюджетный эффект отсутствует. Исполнение по состоянию на 01.07.2017 года составляет 41%. Снижение поступлений связано с увеличением количества субьектов предпринимательской деятельности, снятых с учета в налоговом органе (на 01.07.17 - 139 , на 01.07.16 -188), а также переход налогоплательщиков на патентную систему налогообложения.</t>
  </si>
  <si>
    <t>Бюджетный эффект достигнут в результате реализации муниципального имущества : база РПНБ и АГЗС; здание конторы п.Лиственичный; административно-бытовое здание пгт.Междуреченский; помещение гаража (2 бокса) пгт.Междуреченский; здание магазина п.Лиственичный; здание гаража пгт.Междуреченский, нежилые  помещения г.Урай,автомобиль тайота ланд крузер, нива шевроле. В дальнейшем плановые назначения бюджетного эффекта будут пересмотрены в сторону увеличения.</t>
  </si>
  <si>
    <t>В рамках данного мероприятия предусмотренно сокращение расходов на субсидии организациям транспортного комплекса, осуществляющих перевозку пасажиров и багажа на муниципальных маршрутах за счет отмены посадок в д. Карым для рейсов, выполняемых АО "Ютейр-Вертолетные услуги" в 2017 году. Бюджетный эффект от данного мероприятия  составит 442,3 т.р. В связи с началом выполнения полетов авиакомпаний с 01.04.2017 года эффект будет достигнут в III квартале 2017 года.</t>
  </si>
  <si>
    <t xml:space="preserve">1) Доходы от долевого строительства:  Направлено исполнительных документов 6шт. на сумму 156,99 тыс.руб. По претензионно-исковой работе получено 103,85 тыс.рублей.
2) Доходы от продажи квартир, находящихся в собственности муниципальных районов: по претензионно-исковой работе получено 206,2 тыс.рублей.
3) Прочие поступления от использования имущества, находящегося в собственности муниципальных районов (служебный и коммерческий найм): подготовлено и направлено 39 шт.претензий на сумму 302,41 тыс.руб. и 9 шт. иск.заявлений на сумму 214,14 тыс. руб. По претензионно-исковой работе получено 377,79 тыс.рублей.
4) Доходы от сдачи в аренду имущества: Подготовлено и направлено 41шт. претензии на сумму 1324,82 тыс. рублей и 15 шт. исковых заявлений на сумму 804,68 тыс. рублей. По претензионно-исковой работе получено 422,88 тыс.рублей.                                                                                   5) Доходы, получаемые в виде арендной платы за земельные участки: Направлено претензий 21шт.на сумму 310,22тыс.руб. По претензионно-исковой работе поступило 55,83тыс.руб.                                                                                                                    По претензионной-исковой работе поступило:                                                                                                                     - по имуществу 1110,72тыс.рублей,     - по земле 55,83тыс.рублей.                                                                 Всего поступило: 1166,55тыс.рублей.
</t>
  </si>
  <si>
    <t xml:space="preserve">За 1 полугодие 2017 года взыскано задолженности за технический надзор  за 2013 год, в том числе:  ИП Тернавский А.В. - 12,8 тыс. руб., ИП Метлицкий В.П.- 70,0 тыс. руб.
</t>
  </si>
  <si>
    <t>Бюджетный эффект достигнут в I квартале 2017 г. в результате реализации реорганизационных мероприятий в соответствии с планом. Средства направлены на реализацию мероприятий в рамках подпрограммы "Организация отдыха и оздоровления детей" муниципальной программы "Развитие образования в Кондинском районе на 2017-2020 годы".</t>
  </si>
  <si>
    <t>Постановление администрации Кондинского района от 13 июня 2017 г. № 779 "О внесении изменений в постановление администрации Кондинского района от 31 марта 2014 года №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t>
  </si>
  <si>
    <t>Бюджетный эффект достигнут в I квратале 2017 г. в результате реализации реорганизационных мероприятий в соответствии с планом. Средства направлены на реализацию мероприятий в рамках подпрограммы "Организация отдыха и оздоровления детей" муниципальной программы "Развитие образования в Кондинском районе на 2017-2020 годы".</t>
  </si>
  <si>
    <t xml:space="preserve">Уменьшение расходов на формирование муниципального задания БУ и АУ за счет поступления родительской платы за содержание в детских дошкольных учреждениях (на уровень инфляции) планируется провести по истечении 9 месяцев 2017 года, соответственно бюджетный эффект будет достигнут в IV квартале 2017 г.  </t>
  </si>
  <si>
    <t>В рамках муниципальной программы «Комплексное социально-экономическое развитие Кондинского района на 2014-2016 годы и на период до 2020 года» по состоянию на 30.06.2017г. созданы следующие рабочие места в количестве 12 ед., в т.ч.:
1. ООО "Карымское коммунально-строительное предприятие" Хлебопекарня д. Шугур - 5 раб.мест. (1 раб.мест. - работник не принят, вакансия).
2. ООО "Регион-К" "Развитие заготовительного и перерабатывающего процесса продукции дикорастущих на территории Кондинского района" -создано 3 раб.места, из них 2  работника принято, 1 - вакансия, ведется поиск работника на должность "Технолог" (план по бюджетному эффекту по ООО "Регион-К" планируется достичь за счет создания сезонных рабочих мест, на которые работники будут приняты в 3 кв.2017г. в период сбора и приема дикоросов).
3. Инвест.проект КФХ Ф.В.Чуриловича "Техническое перевооружение молочной фермы на 200 стойловых мест п.Лиственичный" созданы 4 раб.места, работники приняты.                                                                               Итого бюджетный эффект в виде налоговых поступлений – 43,4 тыс.руб.</t>
  </si>
  <si>
    <t>В рамках муниципальной программы «Развитие малого и среднего предпринимательства в Кондинском районе на 2017-2020 годы» по состоянию на 30.06.2017г. по мероприятию 1.8. задачи 1 созданы 7 раб.мест: (ПСК "Стройагросервис" (май 2017г.), СПК "Юконда" (май 2017г.), К(Ф)Х Чурилович (фев.2017г.), К(Ф)Х Карпов (май 2017г.), К(Ф)Х Григорян (май 2017г.), К(Ф)Х Долинов К.В. (май 2017г.), К(Ф)Х Спичева (янв.2017г.), бюджетный эффект в виде налоговых поступлений – 14,3тыс.руб.</t>
  </si>
  <si>
    <t>Согласно протокола заседания рабочей группы Управления культуры от 31.01.17г № 1 утвержден план мероприятий по росту доходов и оптимизации расходов бюджета на 2017 год, в том числе принятие расходов по МУК РДКИ на внебюджетную деятельность.</t>
  </si>
  <si>
    <t>Сокращение штатной единицы запланировано на 4 квартал 2017 г., бюджетный эффект будет достигнут в 2018 году.</t>
  </si>
  <si>
    <t>Бюджетный эффект сложился по факту юбилейных, праздничных дат и профессиональных праздников.</t>
  </si>
  <si>
    <t>За 1 полугодие не выявлены юридические лица, не состоящие на налоговом учете по месту нахождения обособленного подразделения</t>
  </si>
  <si>
    <t xml:space="preserve">В целях взыскания и урегулирования недоимки по налогам проводятся следующие мероприятия:
-ежемесячно направляются списки должников в адрес администраций городских и сельких поселений;
-в адрес налоговых агентов  направлены списки должников- работников организаций; 
-на сайте администрации Кондинского района постоянно обновляются и размещаются информационные материалы для налогоплательшиков по недопущению налоговой задолженности;                                - ежемесячно проводится мониторинг уплаты налогов, в разрезе налогоплательщиков с аналогичным периодом прошлого года;                                      - подготовлены памятки для налогоплательщиков и вручены налогоплательщикам волонтерами Кондинского района. </t>
  </si>
  <si>
    <t>за 1 полугодие 2017 года объекты недвижимого имущества, которые признаются объектами налогообложения, в отношении которых налоговая база определяется как кадастровая стоимость не выявлены</t>
  </si>
  <si>
    <t>Бюджетный эффект сложился по факту выхода на пенсию работников.</t>
  </si>
  <si>
    <t>Бюджетный эффект сложился по факту невыплаченной материальной помощи в связи со смертью близких родственников (родители, муж (жена), дети), рождением ребенка, трудной жизненной ситуацией.</t>
  </si>
  <si>
    <t>Бюджетный эффект будет достигнут в III-IV квартале 2017 г.</t>
  </si>
  <si>
    <r>
      <rPr>
        <sz val="11"/>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t>
    </r>
    <r>
      <rPr>
        <sz val="11"/>
        <color rgb="FFFF0000"/>
        <rFont val="Times New Roman"/>
        <family val="1"/>
        <charset val="204"/>
      </rPr>
      <t xml:space="preserve">
</t>
    </r>
    <r>
      <rPr>
        <sz val="11"/>
        <rFont val="Times New Roman"/>
        <family val="1"/>
        <charset val="204"/>
      </rPr>
      <t xml:space="preserve">УМТО 700,5 т.р. -экономия сложилась от заключенных МК и направлена на заключение МК по  обслуживанию ОПС в зданиях Администрации (Ул.Титова 26); на приобретение канцелярии, хозяйственных товаров, ремонт автомобилей; </t>
    </r>
    <r>
      <rPr>
        <sz val="11"/>
        <color rgb="FFFF0000"/>
        <rFont val="Times New Roman"/>
        <family val="1"/>
        <charset val="204"/>
      </rPr>
      <t xml:space="preserve">
</t>
    </r>
    <r>
      <rPr>
        <sz val="11"/>
        <rFont val="Times New Roman"/>
        <family val="1"/>
        <charset val="204"/>
      </rPr>
      <t>КУМИ 343,0 т.р. заключен МК на межевание земельных участков, сложившаяся экономия по результатам котировки перенаправлена на заключение дополнительных договоров на межевание земельных участков;  экономия по МК на поставку колесного экскаватора-погрузчика составляет 566,8 т.р., которая будет направлена на приобретение спец.техники.</t>
    </r>
    <r>
      <rPr>
        <sz val="11"/>
        <color rgb="FFFF0000"/>
        <rFont val="Times New Roman"/>
        <family val="1"/>
        <charset val="204"/>
      </rPr>
      <t xml:space="preserve">
</t>
    </r>
    <r>
      <rPr>
        <sz val="11"/>
        <rFont val="Times New Roman"/>
        <family val="1"/>
        <charset val="204"/>
      </rPr>
      <t xml:space="preserve">Управление образования администрации Кондинского района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</si>
  <si>
    <t>31 января 2017 года расторгнут договор с ПАО "Ростелеком". С 01.02.2017г. заключен договор на предоставление услуг связи(интернет) оператора Мотив. Бюджетный эффект будет достигнут по истечении 2017 года.</t>
  </si>
  <si>
    <t>Принятие бюджетных обязательств по приобретению материальных запасов снижен на 5%. Бюджетный эффект будет достигнут по истечении 2017 года.</t>
  </si>
  <si>
    <r>
      <t xml:space="preserve">  </t>
    </r>
    <r>
      <rPr>
        <sz val="11"/>
        <rFont val="Times New Roman"/>
        <family val="1"/>
        <charset val="204"/>
      </rPr>
      <t xml:space="preserve">По всем направлениям социальной сферы района разработаны и утверждены Порядки предоставления субсидий из бюджета муниципального образования Кондинский район на оказание муниципальных услуг немуниципальными организациями, в том числе социально-ориентированными некоммерческими организациями. Разработано типовое соглашение на предоставления субсидий из бюджета муниципального образования Кондинский район на оказание муниципальных услуг немуниципальными организациями. Расчеты стоимости услуг, передаваемых на оказание на оказание немуниципальным организациям, в т.ч. социально-ориентированным организациям, утверждены постановлением администрации Кондинского района от 22 февраля 2017 года № 253. Разработан Порядок ведения реестра немуниципальных организаций, оказывающих услуги населению в социальной сфере (постановление администрации Кондинского района от 27 февраля 2017 года № 256) и утвержден Реестр немуниципальных организаций, оказывающих услуги населению в социальной сфере на территории Кондинского района, в который включены 6 немуниципальных организаций(постановление администрации Кондинского района от 24 марта 2017 года № 387). </t>
    </r>
  </si>
  <si>
    <t>В настоящее время проводится работа по заключению энергосервисных контрактов. Для рассмотрения возможности заключения энергосервисных контрактов по модернизации уличного освещения направлены заполненные опросные листы в адреса компаний: группы компаний «Энергосервисные технологии» и публичного акционерного общества «Ростелеком». В настоящее время ответа о решении по заключению энергосервисных контрактов в адрес администрации Кондинского района не поступало. Заключение 5 энергосервисных контрактов планируется в III-IV квартале 2017 года.</t>
  </si>
  <si>
    <t>Рост значения показателя вызван получением кредита на досрочный завоз в навигацию 2017 года на сумму 65 718,8 т.р., и кредита на частичное покрытие дефицита бюджета на сумму 38 000,0 т.р.</t>
  </si>
  <si>
    <t>В рамках осуществления муниципального земельного контроля во 2 квартале 2017 года выявлено  6 земельных участков, на которых расположены здания, строения, находящиеся в собственности граждан и используемых без правоустанавливающих документов (1 - пгт. Куминский, 2 - пгт. Междуреченский, 2 - с. Леуши, 1 - п. Ягодный). По 5-ти земельным участкам собственники зданий и строений привлечены к оформлению прав на земельные участки, сумма за выкуп данных участков составила 9,9 тыс. руб. Участок в пгт. Куминский оформляется гражданами в собственность.
Также в рамках муниципального земельного контроля выявлен 1 земельный участок, используемый собственником в границах, превышающих отведенную площадь (пгт. Междуреченский, ). Собственник участка привлечен к оформлению самовольно занимаемой площади земельного участка. Предполагается, что участок будет оформлен в собственность в течение 3 квартала 2017 года, соответственно денежные средства за выкуп земельного участка поступит в 3 квартале 2017 года, ориентировочно - 9,5 тыс.руб.</t>
  </si>
  <si>
    <t>В результате внесения изменений в положение по оплате труда в части исключения единовременных выплат к юбилейным, праздничным датам и профессиональным праздникам бюджетный эффект составил 47,7 т.р., в т.ч. по учреждениям: ДМШ пгт. Кондинское  им. А. В. Красова в объеме 20,8 т.р.; ДШИ пгт. Междуреченскаий в объеме 26,9 т.р. Достигнутый бюджетной эффект направлен на выполнение Указов Президента РФ.</t>
  </si>
  <si>
    <t>от  19 января 2017 года № 85</t>
  </si>
  <si>
    <t>Значение целевого показателя 01.07.2017г.</t>
  </si>
</sst>
</file>

<file path=xl/styles.xml><?xml version="1.0" encoding="utf-8"?>
<styleSheet xmlns="http://schemas.openxmlformats.org/spreadsheetml/2006/main">
  <numFmts count="3">
    <numFmt numFmtId="164" formatCode="#,##0.0"/>
    <numFmt numFmtId="165" formatCode="0.0"/>
    <numFmt numFmtId="166" formatCode="0.0000%"/>
  </numFmts>
  <fonts count="17">
    <font>
      <sz val="11"/>
      <color theme="1"/>
      <name val="Calibri"/>
      <family val="2"/>
      <charset val="204"/>
      <scheme val="minor"/>
    </font>
    <font>
      <sz val="11"/>
      <name val="Times New Roman"/>
      <family val="1"/>
      <charset val="204"/>
    </font>
    <font>
      <b/>
      <sz val="11"/>
      <name val="Calibri"/>
      <family val="2"/>
      <charset val="204"/>
      <scheme val="minor"/>
    </font>
    <font>
      <sz val="11"/>
      <name val="Calibri"/>
      <family val="2"/>
      <charset val="204"/>
      <scheme val="minor"/>
    </font>
    <font>
      <b/>
      <sz val="11"/>
      <name val="Times New Roman"/>
      <family val="1"/>
      <charset val="204"/>
    </font>
    <font>
      <sz val="10"/>
      <name val="Times New Roman"/>
      <family val="1"/>
      <charset val="204"/>
    </font>
    <font>
      <sz val="10"/>
      <name val="Calibri"/>
      <family val="2"/>
      <charset val="204"/>
      <scheme val="minor"/>
    </font>
    <font>
      <sz val="10"/>
      <color theme="1"/>
      <name val="Times New Roman"/>
      <family val="1"/>
      <charset val="204"/>
    </font>
    <font>
      <sz val="14"/>
      <name val="Times New Roman"/>
      <family val="1"/>
      <charset val="204"/>
    </font>
    <font>
      <sz val="7"/>
      <name val="Times New Roman"/>
      <family val="1"/>
      <charset val="204"/>
    </font>
    <font>
      <sz val="11"/>
      <color theme="1"/>
      <name val="Times New Roman"/>
      <family val="1"/>
      <charset val="204"/>
    </font>
    <font>
      <sz val="12"/>
      <color theme="1"/>
      <name val="Times New Roman"/>
      <family val="1"/>
      <charset val="204"/>
    </font>
    <font>
      <b/>
      <u/>
      <sz val="11"/>
      <color rgb="FFFF0000"/>
      <name val="Times New Roman"/>
      <family val="1"/>
      <charset val="204"/>
    </font>
    <font>
      <sz val="9"/>
      <color rgb="FF000000"/>
      <name val="Times New Roman"/>
      <family val="1"/>
      <charset val="204"/>
    </font>
    <font>
      <sz val="11"/>
      <color rgb="FF000000"/>
      <name val="Times New Roman"/>
      <family val="1"/>
      <charset val="204"/>
    </font>
    <font>
      <sz val="11"/>
      <color rgb="FFFF0000"/>
      <name val="Times New Roman"/>
      <family val="1"/>
      <charset val="204"/>
    </font>
    <font>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66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10">
    <xf numFmtId="0" fontId="0" fillId="0" borderId="0" xfId="0"/>
    <xf numFmtId="0" fontId="14" fillId="2" borderId="1" xfId="0" applyFont="1" applyFill="1" applyBorder="1" applyAlignment="1">
      <alignment horizontal="left" vertical="top" wrapText="1"/>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0" fontId="5" fillId="2" borderId="1" xfId="0" applyFont="1" applyFill="1" applyBorder="1" applyAlignment="1">
      <alignment vertical="top"/>
    </xf>
    <xf numFmtId="49" fontId="3" fillId="2" borderId="0" xfId="0" applyNumberFormat="1" applyFont="1" applyFill="1"/>
    <xf numFmtId="0" fontId="8" fillId="2" borderId="0" xfId="0" applyFont="1" applyFill="1" applyAlignment="1">
      <alignment horizontal="center"/>
    </xf>
    <xf numFmtId="0" fontId="3" fillId="2" borderId="0" xfId="0" applyFont="1" applyFill="1"/>
    <xf numFmtId="0" fontId="1" fillId="2" borderId="0" xfId="0" applyFont="1" applyFill="1" applyAlignment="1">
      <alignment horizontal="right"/>
    </xf>
    <xf numFmtId="49" fontId="1" fillId="2" borderId="0" xfId="0" applyNumberFormat="1" applyFont="1" applyFill="1" applyAlignment="1">
      <alignment horizontal="center"/>
    </xf>
    <xf numFmtId="49" fontId="8" fillId="2" borderId="0" xfId="0" applyNumberFormat="1" applyFont="1" applyFill="1" applyAlignment="1">
      <alignment horizontal="left"/>
    </xf>
    <xf numFmtId="0" fontId="1" fillId="2" borderId="0" xfId="0" applyFont="1" applyFill="1"/>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top" wrapText="1"/>
    </xf>
    <xf numFmtId="0" fontId="5" fillId="2" borderId="5"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5" xfId="0" applyFont="1" applyFill="1" applyBorder="1" applyAlignment="1">
      <alignment vertical="top" wrapText="1"/>
    </xf>
    <xf numFmtId="0" fontId="5" fillId="2" borderId="1" xfId="0" applyFont="1" applyFill="1" applyBorder="1" applyAlignment="1">
      <alignment vertical="center" wrapText="1"/>
    </xf>
    <xf numFmtId="0" fontId="6" fillId="2" borderId="5" xfId="0" applyFont="1" applyFill="1" applyBorder="1" applyAlignment="1">
      <alignment vertical="top" wrapText="1"/>
    </xf>
    <xf numFmtId="0" fontId="6" fillId="2" borderId="1" xfId="0" applyFont="1" applyFill="1" applyBorder="1" applyAlignment="1">
      <alignment horizontal="left" vertical="top" wrapText="1"/>
    </xf>
    <xf numFmtId="0" fontId="0" fillId="2" borderId="1" xfId="0" applyFont="1" applyFill="1" applyBorder="1" applyAlignment="1">
      <alignment vertical="top" wrapText="1"/>
    </xf>
    <xf numFmtId="0" fontId="3" fillId="2" borderId="1" xfId="0" applyFont="1" applyFill="1" applyBorder="1"/>
    <xf numFmtId="0" fontId="5" fillId="2" borderId="1" xfId="0" applyNumberFormat="1" applyFont="1" applyFill="1" applyBorder="1" applyAlignment="1">
      <alignment horizontal="center" vertical="top" wrapText="1"/>
    </xf>
    <xf numFmtId="0" fontId="5" fillId="2" borderId="1" xfId="0" applyNumberFormat="1" applyFont="1" applyFill="1" applyBorder="1" applyAlignment="1">
      <alignment horizontal="left" vertical="top" wrapText="1"/>
    </xf>
    <xf numFmtId="164" fontId="1" fillId="2" borderId="1" xfId="0" applyNumberFormat="1" applyFont="1" applyFill="1" applyBorder="1" applyAlignment="1">
      <alignment horizontal="center" vertical="top" wrapText="1"/>
    </xf>
    <xf numFmtId="164" fontId="1" fillId="2" borderId="1" xfId="0" applyNumberFormat="1" applyFont="1" applyFill="1" applyBorder="1" applyAlignment="1">
      <alignment horizontal="center" vertical="center"/>
    </xf>
    <xf numFmtId="0" fontId="1" fillId="2" borderId="1" xfId="0" applyFont="1" applyFill="1" applyBorder="1"/>
    <xf numFmtId="49" fontId="1" fillId="2" borderId="1" xfId="0" applyNumberFormat="1" applyFont="1" applyFill="1" applyBorder="1" applyAlignment="1">
      <alignment vertical="top" wrapText="1"/>
    </xf>
    <xf numFmtId="164" fontId="5" fillId="2" borderId="1" xfId="0" applyNumberFormat="1" applyFont="1" applyFill="1" applyBorder="1" applyAlignment="1">
      <alignment vertical="top" wrapText="1"/>
    </xf>
    <xf numFmtId="164" fontId="5" fillId="2" borderId="1" xfId="0" applyNumberFormat="1" applyFont="1" applyFill="1" applyBorder="1" applyAlignment="1">
      <alignment horizontal="center" vertical="top" wrapText="1"/>
    </xf>
    <xf numFmtId="165" fontId="3" fillId="2" borderId="1" xfId="0" applyNumberFormat="1" applyFont="1" applyFill="1" applyBorder="1" applyAlignment="1">
      <alignment vertical="top"/>
    </xf>
    <xf numFmtId="0" fontId="1" fillId="2" borderId="1" xfId="0" applyFont="1" applyFill="1" applyBorder="1" applyAlignment="1">
      <alignment vertical="top" wrapText="1"/>
    </xf>
    <xf numFmtId="0" fontId="3" fillId="2" borderId="1" xfId="0" applyFont="1" applyFill="1" applyBorder="1" applyAlignment="1">
      <alignment vertical="top"/>
    </xf>
    <xf numFmtId="0" fontId="16" fillId="2" borderId="2" xfId="0" applyFont="1" applyFill="1" applyBorder="1" applyAlignment="1">
      <alignment horizontal="left" vertical="center" wrapText="1"/>
    </xf>
    <xf numFmtId="0" fontId="1" fillId="2" borderId="1" xfId="0" applyFont="1" applyFill="1" applyBorder="1" applyAlignment="1">
      <alignment vertical="top"/>
    </xf>
    <xf numFmtId="2" fontId="7" fillId="2" borderId="1" xfId="0" applyNumberFormat="1" applyFont="1" applyFill="1" applyBorder="1" applyAlignment="1">
      <alignment vertical="top" wrapText="1"/>
    </xf>
    <xf numFmtId="4" fontId="3" fillId="2" borderId="1" xfId="0" applyNumberFormat="1" applyFont="1" applyFill="1" applyBorder="1" applyAlignment="1">
      <alignment vertical="top"/>
    </xf>
    <xf numFmtId="0" fontId="15" fillId="2" borderId="1" xfId="0" applyFont="1" applyFill="1" applyBorder="1" applyAlignment="1">
      <alignment vertical="top" wrapText="1"/>
    </xf>
    <xf numFmtId="0" fontId="7" fillId="2" borderId="5" xfId="0" applyFont="1" applyFill="1" applyBorder="1" applyAlignment="1">
      <alignment vertical="top" wrapText="1"/>
    </xf>
    <xf numFmtId="0" fontId="7" fillId="2" borderId="8" xfId="0" applyFont="1" applyFill="1" applyBorder="1" applyAlignment="1">
      <alignment vertical="top" wrapText="1"/>
    </xf>
    <xf numFmtId="0" fontId="5" fillId="2" borderId="2" xfId="0" applyFont="1" applyFill="1" applyBorder="1" applyAlignment="1">
      <alignment vertical="top" wrapText="1"/>
    </xf>
    <xf numFmtId="0" fontId="5" fillId="2" borderId="2" xfId="0" applyFont="1" applyFill="1" applyBorder="1" applyAlignment="1">
      <alignment horizontal="center" vertical="top" wrapText="1"/>
    </xf>
    <xf numFmtId="2" fontId="7" fillId="2" borderId="2" xfId="0" applyNumberFormat="1" applyFont="1" applyFill="1" applyBorder="1" applyAlignment="1">
      <alignment vertical="top" wrapText="1"/>
    </xf>
    <xf numFmtId="0" fontId="4" fillId="2" borderId="1" xfId="0" applyFont="1" applyFill="1" applyBorder="1" applyAlignment="1">
      <alignment vertical="top" wrapText="1"/>
    </xf>
    <xf numFmtId="49" fontId="1" fillId="2" borderId="5" xfId="0" applyNumberFormat="1" applyFont="1" applyFill="1" applyBorder="1" applyAlignment="1">
      <alignment vertical="top" wrapText="1"/>
    </xf>
    <xf numFmtId="0" fontId="13" fillId="2" borderId="1" xfId="0" applyFont="1" applyFill="1" applyBorder="1" applyAlignment="1">
      <alignment vertical="top" wrapText="1"/>
    </xf>
    <xf numFmtId="164" fontId="5" fillId="2" borderId="3" xfId="0" applyNumberFormat="1" applyFont="1" applyFill="1" applyBorder="1" applyAlignment="1">
      <alignment vertical="top" wrapText="1"/>
    </xf>
    <xf numFmtId="0" fontId="7" fillId="2" borderId="1" xfId="0" applyFont="1" applyFill="1" applyBorder="1" applyAlignment="1">
      <alignment vertical="top" wrapText="1"/>
    </xf>
    <xf numFmtId="0" fontId="1" fillId="2" borderId="1" xfId="0" applyFont="1" applyFill="1" applyBorder="1" applyAlignment="1">
      <alignment wrapText="1"/>
    </xf>
    <xf numFmtId="164" fontId="1" fillId="2" borderId="1" xfId="0" applyNumberFormat="1" applyFont="1" applyFill="1" applyBorder="1" applyAlignment="1">
      <alignment vertical="top" wrapText="1"/>
    </xf>
    <xf numFmtId="0" fontId="15" fillId="2" borderId="1" xfId="0" applyFont="1" applyFill="1" applyBorder="1"/>
    <xf numFmtId="164" fontId="1" fillId="2" borderId="1" xfId="0" applyNumberFormat="1" applyFont="1" applyFill="1" applyBorder="1" applyAlignment="1">
      <alignment horizontal="right" vertical="top" wrapText="1"/>
    </xf>
    <xf numFmtId="10" fontId="3" fillId="2" borderId="1" xfId="0" applyNumberFormat="1" applyFont="1" applyFill="1" applyBorder="1" applyAlignment="1">
      <alignment horizontal="center"/>
    </xf>
    <xf numFmtId="0" fontId="10" fillId="2" borderId="1" xfId="0" applyFont="1" applyFill="1" applyBorder="1" applyAlignment="1">
      <alignment horizontal="center" wrapText="1"/>
    </xf>
    <xf numFmtId="0" fontId="15" fillId="2" borderId="1" xfId="0" applyFont="1" applyFill="1" applyBorder="1" applyAlignment="1">
      <alignment horizontal="center"/>
    </xf>
    <xf numFmtId="166" fontId="3" fillId="2" borderId="1" xfId="0" applyNumberFormat="1" applyFont="1" applyFill="1" applyBorder="1" applyAlignment="1">
      <alignment horizontal="center"/>
    </xf>
    <xf numFmtId="49" fontId="2" fillId="2" borderId="0" xfId="0" applyNumberFormat="1" applyFont="1" applyFill="1" applyAlignment="1">
      <alignment wrapText="1"/>
    </xf>
    <xf numFmtId="0" fontId="3" fillId="2" borderId="0" xfId="0" applyFont="1" applyFill="1" applyAlignment="1">
      <alignment wrapText="1"/>
    </xf>
    <xf numFmtId="49" fontId="4" fillId="2" borderId="0" xfId="0" applyNumberFormat="1" applyFont="1" applyFill="1"/>
    <xf numFmtId="49" fontId="2" fillId="2" borderId="0" xfId="0" applyNumberFormat="1" applyFont="1" applyFill="1"/>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5" fillId="3" borderId="5" xfId="0" applyFont="1" applyFill="1" applyBorder="1" applyAlignment="1">
      <alignment vertical="top" wrapText="1"/>
    </xf>
    <xf numFmtId="0" fontId="16" fillId="3" borderId="1" xfId="0" applyFont="1" applyFill="1" applyBorder="1" applyAlignment="1">
      <alignment vertical="top" wrapText="1"/>
    </xf>
    <xf numFmtId="0" fontId="3" fillId="3" borderId="1" xfId="0" applyFont="1" applyFill="1" applyBorder="1" applyAlignment="1">
      <alignment vertical="top"/>
    </xf>
    <xf numFmtId="0" fontId="3" fillId="2" borderId="2" xfId="0" applyFont="1" applyFill="1" applyBorder="1" applyAlignment="1">
      <alignment vertical="top"/>
    </xf>
    <xf numFmtId="3" fontId="5" fillId="2" borderId="1" xfId="0" applyNumberFormat="1" applyFont="1" applyFill="1" applyBorder="1" applyAlignment="1">
      <alignment horizontal="center" vertical="center"/>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3"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 fillId="2" borderId="1" xfId="0" applyFont="1" applyFill="1" applyBorder="1" applyAlignment="1">
      <alignment vertical="top"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3" fontId="5" fillId="2" borderId="2"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0" fontId="0" fillId="2" borderId="1"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8" fillId="2" borderId="0" xfId="0" applyFont="1" applyFill="1" applyAlignment="1">
      <alignment horizontal="center" wrapText="1"/>
    </xf>
    <xf numFmtId="164" fontId="5" fillId="2" borderId="2" xfId="0" applyNumberFormat="1" applyFont="1" applyFill="1" applyBorder="1" applyAlignment="1">
      <alignment horizontal="center" vertical="center"/>
    </xf>
    <xf numFmtId="164" fontId="5" fillId="2" borderId="4" xfId="0" applyNumberFormat="1" applyFont="1" applyFill="1" applyBorder="1" applyAlignment="1">
      <alignment horizontal="center" vertical="center"/>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xf>
    <xf numFmtId="0" fontId="5" fillId="2" borderId="1" xfId="0"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colors>
    <mruColors>
      <color rgb="FF66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dimension ref="A1:O56"/>
  <sheetViews>
    <sheetView tabSelected="1" topLeftCell="A5" zoomScaleSheetLayoutView="85" workbookViewId="0">
      <pane xSplit="4740" ySplit="2820" topLeftCell="I46" activePane="bottomRight"/>
      <selection activeCell="B34" sqref="B34"/>
      <selection pane="topRight" activeCell="N6" sqref="N6:N7"/>
      <selection pane="bottomLeft" activeCell="A40" sqref="A40"/>
      <selection pane="bottomRight" activeCell="M46" sqref="M46"/>
    </sheetView>
  </sheetViews>
  <sheetFormatPr defaultColWidth="9.109375" defaultRowHeight="14.4"/>
  <cols>
    <col min="1" max="1" width="8.88671875" style="62" customWidth="1"/>
    <col min="2" max="2" width="32.5546875" style="10" customWidth="1"/>
    <col min="3" max="3" width="17" style="10" customWidth="1"/>
    <col min="4" max="4" width="14.88671875" style="10" customWidth="1"/>
    <col min="5" max="5" width="49" style="10" customWidth="1"/>
    <col min="6" max="6" width="31.33203125" style="10" customWidth="1"/>
    <col min="7" max="12" width="8.44140625" style="10" customWidth="1"/>
    <col min="13" max="14" width="22.88671875" style="10" customWidth="1"/>
    <col min="15" max="15" width="81.5546875" style="14" customWidth="1"/>
    <col min="16" max="16384" width="9.109375" style="10"/>
  </cols>
  <sheetData>
    <row r="1" spans="1:15" ht="33.6" customHeight="1">
      <c r="A1" s="8"/>
      <c r="B1" s="9"/>
      <c r="L1" s="11"/>
      <c r="O1" s="11" t="s">
        <v>15</v>
      </c>
    </row>
    <row r="2" spans="1:15" ht="23.4" customHeight="1">
      <c r="A2" s="12"/>
      <c r="L2" s="11"/>
      <c r="O2" s="11" t="s">
        <v>16</v>
      </c>
    </row>
    <row r="3" spans="1:15">
      <c r="A3" s="12"/>
      <c r="L3" s="11"/>
      <c r="O3" s="11" t="s">
        <v>196</v>
      </c>
    </row>
    <row r="4" spans="1:15" ht="42.75" customHeight="1">
      <c r="A4" s="100" t="s">
        <v>101</v>
      </c>
      <c r="B4" s="100"/>
      <c r="C4" s="100"/>
      <c r="D4" s="100"/>
      <c r="E4" s="100"/>
      <c r="F4" s="100"/>
      <c r="G4" s="100"/>
      <c r="H4" s="100"/>
      <c r="I4" s="100"/>
      <c r="J4" s="100"/>
      <c r="K4" s="100"/>
      <c r="L4" s="100"/>
      <c r="M4" s="100"/>
      <c r="N4" s="100"/>
      <c r="O4" s="100"/>
    </row>
    <row r="5" spans="1:15" ht="18">
      <c r="A5" s="13"/>
    </row>
    <row r="6" spans="1:15" ht="45" customHeight="1">
      <c r="A6" s="106" t="s">
        <v>0</v>
      </c>
      <c r="B6" s="89" t="s">
        <v>1</v>
      </c>
      <c r="C6" s="87" t="s">
        <v>2</v>
      </c>
      <c r="D6" s="87" t="s">
        <v>3</v>
      </c>
      <c r="E6" s="87" t="s">
        <v>4</v>
      </c>
      <c r="F6" s="87" t="s">
        <v>5</v>
      </c>
      <c r="G6" s="87" t="s">
        <v>6</v>
      </c>
      <c r="H6" s="87"/>
      <c r="I6" s="87"/>
      <c r="J6" s="87" t="s">
        <v>7</v>
      </c>
      <c r="K6" s="87"/>
      <c r="L6" s="87"/>
      <c r="M6" s="108" t="s">
        <v>166</v>
      </c>
      <c r="N6" s="93" t="s">
        <v>197</v>
      </c>
      <c r="O6" s="109" t="s">
        <v>140</v>
      </c>
    </row>
    <row r="7" spans="1:15" ht="28.5" customHeight="1">
      <c r="A7" s="106"/>
      <c r="B7" s="90"/>
      <c r="C7" s="87"/>
      <c r="D7" s="87"/>
      <c r="E7" s="87"/>
      <c r="F7" s="87"/>
      <c r="G7" s="15" t="s">
        <v>8</v>
      </c>
      <c r="H7" s="15" t="s">
        <v>18</v>
      </c>
      <c r="I7" s="15" t="s">
        <v>19</v>
      </c>
      <c r="J7" s="15" t="s">
        <v>8</v>
      </c>
      <c r="K7" s="15" t="s">
        <v>18</v>
      </c>
      <c r="L7" s="15" t="s">
        <v>19</v>
      </c>
      <c r="M7" s="108"/>
      <c r="N7" s="94"/>
      <c r="O7" s="109"/>
    </row>
    <row r="8" spans="1:15" ht="24.75" customHeight="1">
      <c r="A8" s="84" t="s">
        <v>135</v>
      </c>
      <c r="B8" s="85"/>
      <c r="C8" s="85"/>
      <c r="D8" s="85"/>
      <c r="E8" s="85"/>
      <c r="F8" s="85"/>
      <c r="G8" s="85"/>
      <c r="H8" s="85"/>
      <c r="I8" s="85"/>
      <c r="J8" s="85"/>
      <c r="K8" s="85"/>
      <c r="L8" s="85"/>
      <c r="M8" s="85"/>
      <c r="N8" s="85"/>
      <c r="O8" s="86"/>
    </row>
    <row r="9" spans="1:15" ht="186" customHeight="1">
      <c r="A9" s="16" t="s">
        <v>13</v>
      </c>
      <c r="B9" s="17" t="s">
        <v>33</v>
      </c>
      <c r="C9" s="18" t="s">
        <v>34</v>
      </c>
      <c r="D9" s="18" t="s">
        <v>35</v>
      </c>
      <c r="E9" s="19" t="s">
        <v>130</v>
      </c>
      <c r="F9" s="18" t="s">
        <v>36</v>
      </c>
      <c r="G9" s="2">
        <v>1.2</v>
      </c>
      <c r="H9" s="2">
        <v>1.2</v>
      </c>
      <c r="I9" s="2">
        <v>1.2</v>
      </c>
      <c r="J9" s="3">
        <v>72.400000000000006</v>
      </c>
      <c r="K9" s="3">
        <v>72.400000000000006</v>
      </c>
      <c r="L9" s="3">
        <v>72.400000000000006</v>
      </c>
      <c r="M9" s="4">
        <v>0</v>
      </c>
      <c r="N9" s="4">
        <v>0</v>
      </c>
      <c r="O9" s="5" t="s">
        <v>168</v>
      </c>
    </row>
    <row r="10" spans="1:15" ht="273" customHeight="1">
      <c r="A10" s="73" t="s">
        <v>14</v>
      </c>
      <c r="B10" s="91" t="s">
        <v>37</v>
      </c>
      <c r="C10" s="83" t="s">
        <v>38</v>
      </c>
      <c r="D10" s="18" t="s">
        <v>35</v>
      </c>
      <c r="E10" s="19" t="s">
        <v>91</v>
      </c>
      <c r="F10" s="18" t="s">
        <v>39</v>
      </c>
      <c r="G10" s="20">
        <v>25</v>
      </c>
      <c r="H10" s="20">
        <v>0</v>
      </c>
      <c r="I10" s="2">
        <v>0</v>
      </c>
      <c r="J10" s="3">
        <v>107.6</v>
      </c>
      <c r="K10" s="3">
        <v>0</v>
      </c>
      <c r="L10" s="3">
        <v>0</v>
      </c>
      <c r="M10" s="4">
        <v>43.4</v>
      </c>
      <c r="N10" s="69">
        <v>12</v>
      </c>
      <c r="O10" s="5" t="s">
        <v>177</v>
      </c>
    </row>
    <row r="11" spans="1:15" ht="75.75" customHeight="1">
      <c r="A11" s="97"/>
      <c r="B11" s="92"/>
      <c r="C11" s="88"/>
      <c r="D11" s="18" t="s">
        <v>35</v>
      </c>
      <c r="E11" s="19" t="s">
        <v>92</v>
      </c>
      <c r="F11" s="18" t="s">
        <v>39</v>
      </c>
      <c r="G11" s="20">
        <v>14</v>
      </c>
      <c r="H11" s="20">
        <v>10</v>
      </c>
      <c r="I11" s="2">
        <v>10</v>
      </c>
      <c r="J11" s="3">
        <v>99.2</v>
      </c>
      <c r="K11" s="3">
        <v>70.8</v>
      </c>
      <c r="L11" s="3">
        <v>70.8</v>
      </c>
      <c r="M11" s="4">
        <v>14.3</v>
      </c>
      <c r="N11" s="69">
        <v>7</v>
      </c>
      <c r="O11" s="5" t="s">
        <v>178</v>
      </c>
    </row>
    <row r="12" spans="1:15" ht="149.25" customHeight="1">
      <c r="A12" s="16" t="s">
        <v>40</v>
      </c>
      <c r="B12" s="19" t="s">
        <v>45</v>
      </c>
      <c r="C12" s="18" t="s">
        <v>46</v>
      </c>
      <c r="D12" s="18" t="s">
        <v>35</v>
      </c>
      <c r="E12" s="19" t="s">
        <v>47</v>
      </c>
      <c r="F12" s="18" t="s">
        <v>48</v>
      </c>
      <c r="G12" s="20">
        <v>4</v>
      </c>
      <c r="H12" s="20">
        <v>3</v>
      </c>
      <c r="I12" s="2">
        <v>3</v>
      </c>
      <c r="J12" s="3">
        <v>3000</v>
      </c>
      <c r="K12" s="3">
        <v>500</v>
      </c>
      <c r="L12" s="3">
        <v>500</v>
      </c>
      <c r="M12" s="4">
        <v>3985.5</v>
      </c>
      <c r="N12" s="4">
        <v>10</v>
      </c>
      <c r="O12" s="6" t="s">
        <v>169</v>
      </c>
    </row>
    <row r="13" spans="1:15" ht="38.25" customHeight="1">
      <c r="A13" s="73" t="s">
        <v>41</v>
      </c>
      <c r="B13" s="76" t="s">
        <v>49</v>
      </c>
      <c r="C13" s="83" t="s">
        <v>46</v>
      </c>
      <c r="D13" s="18" t="s">
        <v>35</v>
      </c>
      <c r="E13" s="19" t="s">
        <v>50</v>
      </c>
      <c r="F13" s="105" t="s">
        <v>52</v>
      </c>
      <c r="G13" s="83">
        <v>35</v>
      </c>
      <c r="H13" s="83">
        <v>45</v>
      </c>
      <c r="I13" s="83">
        <v>55</v>
      </c>
      <c r="J13" s="107">
        <v>34.299999999999997</v>
      </c>
      <c r="K13" s="107">
        <v>44.1</v>
      </c>
      <c r="L13" s="107">
        <v>53.9</v>
      </c>
      <c r="M13" s="101">
        <f>17.6+9.9</f>
        <v>27.5</v>
      </c>
      <c r="N13" s="95">
        <v>6</v>
      </c>
      <c r="O13" s="103" t="s">
        <v>194</v>
      </c>
    </row>
    <row r="14" spans="1:15" ht="207.75" customHeight="1">
      <c r="A14" s="97"/>
      <c r="B14" s="78"/>
      <c r="C14" s="88"/>
      <c r="D14" s="18" t="s">
        <v>35</v>
      </c>
      <c r="E14" s="19" t="s">
        <v>51</v>
      </c>
      <c r="F14" s="97"/>
      <c r="G14" s="83"/>
      <c r="H14" s="83"/>
      <c r="I14" s="83"/>
      <c r="J14" s="107"/>
      <c r="K14" s="107"/>
      <c r="L14" s="107"/>
      <c r="M14" s="102"/>
      <c r="N14" s="96"/>
      <c r="O14" s="104"/>
    </row>
    <row r="15" spans="1:15" ht="315" customHeight="1">
      <c r="A15" s="73" t="s">
        <v>42</v>
      </c>
      <c r="B15" s="98" t="s">
        <v>53</v>
      </c>
      <c r="C15" s="18" t="s">
        <v>46</v>
      </c>
      <c r="D15" s="18" t="s">
        <v>35</v>
      </c>
      <c r="E15" s="19" t="s">
        <v>54</v>
      </c>
      <c r="F15" s="18" t="s">
        <v>55</v>
      </c>
      <c r="G15" s="20">
        <v>5000</v>
      </c>
      <c r="H15" s="20">
        <v>3000</v>
      </c>
      <c r="I15" s="2">
        <v>3000</v>
      </c>
      <c r="J15" s="3">
        <v>5000</v>
      </c>
      <c r="K15" s="3">
        <v>3000</v>
      </c>
      <c r="L15" s="3">
        <v>3000</v>
      </c>
      <c r="M15" s="4">
        <f>1166.55</f>
        <v>1166.55</v>
      </c>
      <c r="N15" s="4">
        <v>1166.5999999999999</v>
      </c>
      <c r="O15" s="5" t="s">
        <v>171</v>
      </c>
    </row>
    <row r="16" spans="1:15" ht="94.5" customHeight="1">
      <c r="A16" s="97"/>
      <c r="B16" s="99"/>
      <c r="C16" s="18" t="s">
        <v>56</v>
      </c>
      <c r="D16" s="18" t="s">
        <v>35</v>
      </c>
      <c r="E16" s="19" t="s">
        <v>54</v>
      </c>
      <c r="F16" s="18" t="s">
        <v>55</v>
      </c>
      <c r="G16" s="20">
        <v>216.2</v>
      </c>
      <c r="H16" s="20">
        <v>0</v>
      </c>
      <c r="I16" s="2">
        <v>0</v>
      </c>
      <c r="J16" s="3">
        <v>216.2</v>
      </c>
      <c r="K16" s="3">
        <v>0</v>
      </c>
      <c r="L16" s="3">
        <v>0</v>
      </c>
      <c r="M16" s="4">
        <v>82.8</v>
      </c>
      <c r="N16" s="4">
        <v>82.8</v>
      </c>
      <c r="O16" s="5" t="s">
        <v>172</v>
      </c>
    </row>
    <row r="17" spans="1:15" ht="97.5" customHeight="1">
      <c r="A17" s="73" t="s">
        <v>43</v>
      </c>
      <c r="B17" s="98" t="s">
        <v>93</v>
      </c>
      <c r="C17" s="18" t="s">
        <v>64</v>
      </c>
      <c r="D17" s="18" t="s">
        <v>35</v>
      </c>
      <c r="E17" s="21"/>
      <c r="F17" s="18" t="s">
        <v>94</v>
      </c>
      <c r="G17" s="20">
        <v>5.7</v>
      </c>
      <c r="H17" s="20">
        <v>5.7</v>
      </c>
      <c r="I17" s="2">
        <v>5.7</v>
      </c>
      <c r="J17" s="3">
        <v>30</v>
      </c>
      <c r="K17" s="3">
        <v>30</v>
      </c>
      <c r="L17" s="3">
        <v>30</v>
      </c>
      <c r="M17" s="4">
        <v>0</v>
      </c>
      <c r="N17" s="4">
        <v>0</v>
      </c>
      <c r="O17" s="7" t="s">
        <v>159</v>
      </c>
    </row>
    <row r="18" spans="1:15" ht="66" customHeight="1">
      <c r="A18" s="73"/>
      <c r="B18" s="99"/>
      <c r="C18" s="18" t="s">
        <v>73</v>
      </c>
      <c r="D18" s="18" t="s">
        <v>35</v>
      </c>
      <c r="E18" s="22"/>
      <c r="F18" s="18" t="s">
        <v>94</v>
      </c>
      <c r="G18" s="20">
        <v>6.5</v>
      </c>
      <c r="H18" s="20">
        <v>6.5</v>
      </c>
      <c r="I18" s="2">
        <v>6.5</v>
      </c>
      <c r="J18" s="3">
        <v>1.7</v>
      </c>
      <c r="K18" s="3">
        <v>1.7</v>
      </c>
      <c r="L18" s="3">
        <v>1.7</v>
      </c>
      <c r="M18" s="4">
        <v>1</v>
      </c>
      <c r="N18" s="4">
        <v>0</v>
      </c>
      <c r="O18" s="5" t="s">
        <v>142</v>
      </c>
    </row>
    <row r="19" spans="1:15" ht="98.25" customHeight="1">
      <c r="A19" s="16" t="s">
        <v>44</v>
      </c>
      <c r="B19" s="19" t="s">
        <v>59</v>
      </c>
      <c r="C19" s="18" t="s">
        <v>46</v>
      </c>
      <c r="D19" s="18" t="s">
        <v>35</v>
      </c>
      <c r="E19" s="19" t="s">
        <v>60</v>
      </c>
      <c r="F19" s="18" t="s">
        <v>61</v>
      </c>
      <c r="G19" s="20">
        <v>7</v>
      </c>
      <c r="H19" s="20">
        <v>7</v>
      </c>
      <c r="I19" s="2">
        <v>6</v>
      </c>
      <c r="J19" s="3">
        <v>4761.2</v>
      </c>
      <c r="K19" s="3">
        <v>4749.5</v>
      </c>
      <c r="L19" s="3">
        <v>3509.1</v>
      </c>
      <c r="M19" s="4">
        <v>4759.8999999999996</v>
      </c>
      <c r="N19" s="69">
        <v>6</v>
      </c>
      <c r="O19" s="5" t="s">
        <v>143</v>
      </c>
    </row>
    <row r="20" spans="1:15" ht="28.5" customHeight="1">
      <c r="A20" s="80" t="s">
        <v>108</v>
      </c>
      <c r="B20" s="81"/>
      <c r="C20" s="81"/>
      <c r="D20" s="81"/>
      <c r="E20" s="81"/>
      <c r="F20" s="81"/>
      <c r="G20" s="81"/>
      <c r="H20" s="81"/>
      <c r="I20" s="81"/>
      <c r="J20" s="81"/>
      <c r="K20" s="81"/>
      <c r="L20" s="81"/>
      <c r="M20" s="81"/>
      <c r="N20" s="81"/>
      <c r="O20" s="82"/>
    </row>
    <row r="21" spans="1:15" ht="133.5" customHeight="1">
      <c r="A21" s="16" t="s">
        <v>102</v>
      </c>
      <c r="B21" s="19" t="s">
        <v>109</v>
      </c>
      <c r="C21" s="18" t="s">
        <v>107</v>
      </c>
      <c r="D21" s="18" t="s">
        <v>31</v>
      </c>
      <c r="E21" s="6" t="s">
        <v>110</v>
      </c>
      <c r="F21" s="18" t="s">
        <v>111</v>
      </c>
      <c r="G21" s="5"/>
      <c r="H21" s="23"/>
      <c r="I21" s="23"/>
      <c r="J21" s="23"/>
      <c r="K21" s="23"/>
      <c r="L21" s="23"/>
      <c r="M21" s="24"/>
      <c r="N21" s="24"/>
      <c r="O21" s="5" t="s">
        <v>182</v>
      </c>
    </row>
    <row r="22" spans="1:15" ht="136.94999999999999" customHeight="1">
      <c r="A22" s="16" t="s">
        <v>112</v>
      </c>
      <c r="B22" s="19" t="s">
        <v>113</v>
      </c>
      <c r="C22" s="18" t="s">
        <v>107</v>
      </c>
      <c r="D22" s="18" t="s">
        <v>114</v>
      </c>
      <c r="E22" s="6" t="s">
        <v>115</v>
      </c>
      <c r="F22" s="18" t="s">
        <v>116</v>
      </c>
      <c r="G22" s="5"/>
      <c r="H22" s="23"/>
      <c r="I22" s="23"/>
      <c r="J22" s="23"/>
      <c r="K22" s="23"/>
      <c r="L22" s="23"/>
      <c r="M22" s="24"/>
      <c r="N22" s="24"/>
      <c r="O22" s="5" t="s">
        <v>183</v>
      </c>
    </row>
    <row r="23" spans="1:15" ht="130.5" customHeight="1">
      <c r="A23" s="16" t="s">
        <v>117</v>
      </c>
      <c r="B23" s="19" t="s">
        <v>118</v>
      </c>
      <c r="C23" s="18" t="s">
        <v>34</v>
      </c>
      <c r="D23" s="18" t="s">
        <v>31</v>
      </c>
      <c r="E23" s="6" t="s">
        <v>119</v>
      </c>
      <c r="F23" s="25" t="s">
        <v>120</v>
      </c>
      <c r="G23" s="5"/>
      <c r="H23" s="23"/>
      <c r="I23" s="23"/>
      <c r="J23" s="23"/>
      <c r="K23" s="23"/>
      <c r="L23" s="23"/>
      <c r="M23" s="24"/>
      <c r="N23" s="24"/>
      <c r="O23" s="5" t="s">
        <v>144</v>
      </c>
    </row>
    <row r="24" spans="1:15" ht="126" customHeight="1">
      <c r="A24" s="16" t="s">
        <v>129</v>
      </c>
      <c r="B24" s="19" t="s">
        <v>132</v>
      </c>
      <c r="C24" s="18" t="s">
        <v>107</v>
      </c>
      <c r="D24" s="18" t="s">
        <v>31</v>
      </c>
      <c r="E24" s="26" t="s">
        <v>131</v>
      </c>
      <c r="F24" s="25" t="s">
        <v>133</v>
      </c>
      <c r="G24" s="5"/>
      <c r="H24" s="23"/>
      <c r="I24" s="23"/>
      <c r="J24" s="23"/>
      <c r="K24" s="23"/>
      <c r="L24" s="23"/>
      <c r="M24" s="24"/>
      <c r="N24" s="24"/>
      <c r="O24" s="5" t="s">
        <v>184</v>
      </c>
    </row>
    <row r="25" spans="1:15" ht="21.75" customHeight="1">
      <c r="A25" s="79" t="s">
        <v>9</v>
      </c>
      <c r="B25" s="79"/>
      <c r="C25" s="79"/>
      <c r="D25" s="79"/>
      <c r="E25" s="79"/>
      <c r="F25" s="79"/>
      <c r="G25" s="79"/>
      <c r="H25" s="79"/>
      <c r="I25" s="79"/>
      <c r="J25" s="27">
        <f>J9+J10+J11+J12+J13+J15+J16+J17+J18+J19</f>
        <v>13322.600000000002</v>
      </c>
      <c r="K25" s="27">
        <f t="shared" ref="K25:L25" si="0">K9+K10+K11+K12+K13+K15+K16+K17+K18+K19</f>
        <v>8468.5</v>
      </c>
      <c r="L25" s="27">
        <f t="shared" si="0"/>
        <v>7237.9</v>
      </c>
      <c r="M25" s="28">
        <f>M9+M10+M11+M12+M13+M15+M16+M17+M18+M19</f>
        <v>10080.950000000001</v>
      </c>
      <c r="N25" s="28"/>
      <c r="O25" s="29"/>
    </row>
    <row r="26" spans="1:15" ht="22.5" customHeight="1">
      <c r="A26" s="70" t="s">
        <v>136</v>
      </c>
      <c r="B26" s="71"/>
      <c r="C26" s="71"/>
      <c r="D26" s="71"/>
      <c r="E26" s="71"/>
      <c r="F26" s="71"/>
      <c r="G26" s="71"/>
      <c r="H26" s="71"/>
      <c r="I26" s="71"/>
      <c r="J26" s="71"/>
      <c r="K26" s="71"/>
      <c r="L26" s="71"/>
      <c r="M26" s="71"/>
      <c r="N26" s="71"/>
      <c r="O26" s="72"/>
    </row>
    <row r="27" spans="1:15" ht="156" customHeight="1">
      <c r="A27" s="30" t="s">
        <v>11</v>
      </c>
      <c r="B27" s="19" t="s">
        <v>63</v>
      </c>
      <c r="C27" s="18" t="s">
        <v>64</v>
      </c>
      <c r="D27" s="18" t="s">
        <v>8</v>
      </c>
      <c r="E27" s="19" t="s">
        <v>65</v>
      </c>
      <c r="F27" s="18" t="s">
        <v>127</v>
      </c>
      <c r="G27" s="31">
        <v>0.1</v>
      </c>
      <c r="H27" s="31">
        <v>0</v>
      </c>
      <c r="I27" s="32">
        <v>0</v>
      </c>
      <c r="J27" s="32">
        <v>580</v>
      </c>
      <c r="K27" s="32">
        <v>0</v>
      </c>
      <c r="L27" s="32">
        <v>0</v>
      </c>
      <c r="M27" s="33">
        <v>580</v>
      </c>
      <c r="N27" s="33">
        <v>0.1</v>
      </c>
      <c r="O27" s="34" t="s">
        <v>173</v>
      </c>
    </row>
    <row r="28" spans="1:15" ht="106.5" customHeight="1">
      <c r="A28" s="30" t="s">
        <v>12</v>
      </c>
      <c r="B28" s="19" t="s">
        <v>68</v>
      </c>
      <c r="C28" s="18" t="s">
        <v>64</v>
      </c>
      <c r="D28" s="18" t="s">
        <v>8</v>
      </c>
      <c r="E28" s="19" t="s">
        <v>128</v>
      </c>
      <c r="F28" s="18" t="s">
        <v>126</v>
      </c>
      <c r="G28" s="31">
        <v>0.7</v>
      </c>
      <c r="H28" s="31">
        <v>0</v>
      </c>
      <c r="I28" s="32">
        <v>0</v>
      </c>
      <c r="J28" s="32">
        <v>3065</v>
      </c>
      <c r="K28" s="32">
        <v>0</v>
      </c>
      <c r="L28" s="32">
        <v>0</v>
      </c>
      <c r="M28" s="33">
        <v>3065</v>
      </c>
      <c r="N28" s="33">
        <v>0.7</v>
      </c>
      <c r="O28" s="34" t="s">
        <v>175</v>
      </c>
    </row>
    <row r="29" spans="1:15" ht="125.25" customHeight="1">
      <c r="A29" s="30" t="s">
        <v>62</v>
      </c>
      <c r="B29" s="19" t="s">
        <v>70</v>
      </c>
      <c r="C29" s="18" t="s">
        <v>64</v>
      </c>
      <c r="D29" s="18" t="s">
        <v>69</v>
      </c>
      <c r="E29" s="19" t="s">
        <v>174</v>
      </c>
      <c r="F29" s="18" t="s">
        <v>71</v>
      </c>
      <c r="G29" s="31">
        <v>0.1</v>
      </c>
      <c r="H29" s="31">
        <v>0.1</v>
      </c>
      <c r="I29" s="31">
        <v>0.1</v>
      </c>
      <c r="J29" s="32">
        <v>300</v>
      </c>
      <c r="K29" s="32">
        <v>300</v>
      </c>
      <c r="L29" s="32">
        <v>300</v>
      </c>
      <c r="M29" s="35">
        <v>0</v>
      </c>
      <c r="N29" s="35">
        <v>0</v>
      </c>
      <c r="O29" s="64" t="s">
        <v>176</v>
      </c>
    </row>
    <row r="30" spans="1:15" ht="66">
      <c r="A30" s="30" t="s">
        <v>66</v>
      </c>
      <c r="B30" s="65" t="s">
        <v>72</v>
      </c>
      <c r="C30" s="18" t="s">
        <v>73</v>
      </c>
      <c r="D30" s="18" t="s">
        <v>74</v>
      </c>
      <c r="E30" s="19" t="s">
        <v>75</v>
      </c>
      <c r="F30" s="18" t="s">
        <v>138</v>
      </c>
      <c r="G30" s="31">
        <v>0.2</v>
      </c>
      <c r="H30" s="31">
        <v>0.3</v>
      </c>
      <c r="I30" s="31">
        <v>0.3</v>
      </c>
      <c r="J30" s="32">
        <v>210</v>
      </c>
      <c r="K30" s="32">
        <v>210</v>
      </c>
      <c r="L30" s="32">
        <v>210</v>
      </c>
      <c r="M30" s="35">
        <v>105</v>
      </c>
      <c r="N30" s="68">
        <v>0.1</v>
      </c>
      <c r="O30" s="36" t="s">
        <v>179</v>
      </c>
    </row>
    <row r="31" spans="1:15" ht="79.2">
      <c r="A31" s="30" t="s">
        <v>67</v>
      </c>
      <c r="B31" s="19" t="s">
        <v>122</v>
      </c>
      <c r="C31" s="18" t="s">
        <v>73</v>
      </c>
      <c r="D31" s="18" t="s">
        <v>8</v>
      </c>
      <c r="E31" s="19" t="s">
        <v>75</v>
      </c>
      <c r="F31" s="18" t="s">
        <v>95</v>
      </c>
      <c r="G31" s="31">
        <v>0</v>
      </c>
      <c r="H31" s="31">
        <v>1.4</v>
      </c>
      <c r="I31" s="32">
        <v>1.4</v>
      </c>
      <c r="J31" s="32">
        <v>0</v>
      </c>
      <c r="K31" s="32">
        <v>367.1</v>
      </c>
      <c r="L31" s="32">
        <v>367.1</v>
      </c>
      <c r="M31" s="35">
        <v>0</v>
      </c>
      <c r="N31" s="35">
        <v>0</v>
      </c>
      <c r="O31" s="66" t="s">
        <v>180</v>
      </c>
    </row>
    <row r="32" spans="1:15" ht="124.5" customHeight="1">
      <c r="A32" s="30" t="s">
        <v>77</v>
      </c>
      <c r="B32" s="19" t="s">
        <v>139</v>
      </c>
      <c r="C32" s="18" t="s">
        <v>73</v>
      </c>
      <c r="D32" s="18" t="s">
        <v>76</v>
      </c>
      <c r="E32" s="19" t="s">
        <v>124</v>
      </c>
      <c r="F32" s="18" t="s">
        <v>123</v>
      </c>
      <c r="G32" s="31">
        <v>138.30000000000001</v>
      </c>
      <c r="H32" s="31"/>
      <c r="I32" s="31"/>
      <c r="J32" s="31">
        <v>138.30000000000001</v>
      </c>
      <c r="K32" s="31"/>
      <c r="L32" s="31"/>
      <c r="M32" s="67">
        <v>47.7</v>
      </c>
      <c r="N32" s="67">
        <v>47.7</v>
      </c>
      <c r="O32" s="64" t="s">
        <v>195</v>
      </c>
    </row>
    <row r="33" spans="1:15" ht="70.5" customHeight="1">
      <c r="A33" s="30" t="s">
        <v>78</v>
      </c>
      <c r="B33" s="19" t="s">
        <v>21</v>
      </c>
      <c r="C33" s="5"/>
      <c r="D33" s="18" t="s">
        <v>8</v>
      </c>
      <c r="E33" s="76" t="s">
        <v>125</v>
      </c>
      <c r="F33" s="19" t="s">
        <v>28</v>
      </c>
      <c r="G33" s="31">
        <f>G34+G35+G36+G37+G38+G39</f>
        <v>3728.5999999999995</v>
      </c>
      <c r="H33" s="31"/>
      <c r="I33" s="31"/>
      <c r="J33" s="31">
        <f>J34+J35+J36+J37+J38+J39</f>
        <v>3728.5999999999995</v>
      </c>
      <c r="K33" s="31"/>
      <c r="L33" s="31"/>
      <c r="M33" s="35">
        <f>M34+M35+M36+M37+M38+M39</f>
        <v>493.2</v>
      </c>
      <c r="N33" s="35">
        <v>493.2</v>
      </c>
      <c r="O33" s="37"/>
    </row>
    <row r="34" spans="1:15" ht="76.5" customHeight="1">
      <c r="A34" s="30" t="s">
        <v>82</v>
      </c>
      <c r="B34" s="65" t="s">
        <v>22</v>
      </c>
      <c r="C34" s="5"/>
      <c r="D34" s="18"/>
      <c r="E34" s="77"/>
      <c r="F34" s="5"/>
      <c r="G34" s="31">
        <f>2292.6-45.6</f>
        <v>2247</v>
      </c>
      <c r="H34" s="31"/>
      <c r="I34" s="31"/>
      <c r="J34" s="31">
        <f>G34</f>
        <v>2247</v>
      </c>
      <c r="K34" s="31"/>
      <c r="L34" s="31"/>
      <c r="M34" s="35">
        <v>250.9</v>
      </c>
      <c r="N34" s="35">
        <v>250.9</v>
      </c>
      <c r="O34" s="63" t="s">
        <v>181</v>
      </c>
    </row>
    <row r="35" spans="1:15" ht="58.5" customHeight="1">
      <c r="A35" s="30" t="s">
        <v>83</v>
      </c>
      <c r="B35" s="19" t="s">
        <v>23</v>
      </c>
      <c r="C35" s="5"/>
      <c r="D35" s="18"/>
      <c r="E35" s="77"/>
      <c r="F35" s="5"/>
      <c r="G35" s="31">
        <f>217.2-21</f>
        <v>196.2</v>
      </c>
      <c r="H35" s="31"/>
      <c r="I35" s="31"/>
      <c r="J35" s="31">
        <f t="shared" ref="J35:J39" si="1">G35</f>
        <v>196.2</v>
      </c>
      <c r="K35" s="31"/>
      <c r="L35" s="31"/>
      <c r="M35" s="35">
        <v>35</v>
      </c>
      <c r="N35" s="35">
        <v>35</v>
      </c>
      <c r="O35" s="37" t="s">
        <v>185</v>
      </c>
    </row>
    <row r="36" spans="1:15" ht="75" customHeight="1">
      <c r="A36" s="30" t="s">
        <v>84</v>
      </c>
      <c r="B36" s="19" t="s">
        <v>24</v>
      </c>
      <c r="C36" s="5"/>
      <c r="D36" s="18"/>
      <c r="E36" s="77"/>
      <c r="F36" s="5"/>
      <c r="G36" s="31">
        <f>223.7-23.7</f>
        <v>200</v>
      </c>
      <c r="H36" s="31"/>
      <c r="I36" s="31"/>
      <c r="J36" s="31">
        <f t="shared" si="1"/>
        <v>200</v>
      </c>
      <c r="K36" s="31"/>
      <c r="L36" s="31"/>
      <c r="M36" s="35">
        <v>129.6</v>
      </c>
      <c r="N36" s="35">
        <v>129.6</v>
      </c>
      <c r="O36" s="34" t="s">
        <v>186</v>
      </c>
    </row>
    <row r="37" spans="1:15" ht="65.400000000000006" customHeight="1">
      <c r="A37" s="30" t="s">
        <v>85</v>
      </c>
      <c r="B37" s="19" t="s">
        <v>25</v>
      </c>
      <c r="C37" s="5"/>
      <c r="D37" s="18"/>
      <c r="E37" s="77"/>
      <c r="F37" s="5"/>
      <c r="G37" s="31">
        <v>7.9</v>
      </c>
      <c r="H37" s="31"/>
      <c r="I37" s="31"/>
      <c r="J37" s="31">
        <f t="shared" si="1"/>
        <v>7.9</v>
      </c>
      <c r="K37" s="31"/>
      <c r="L37" s="31"/>
      <c r="M37" s="24">
        <v>0</v>
      </c>
      <c r="N37" s="24">
        <v>0</v>
      </c>
      <c r="O37" s="37"/>
    </row>
    <row r="38" spans="1:15" ht="60.75" customHeight="1">
      <c r="A38" s="30" t="s">
        <v>86</v>
      </c>
      <c r="B38" s="19" t="s">
        <v>26</v>
      </c>
      <c r="C38" s="5"/>
      <c r="D38" s="18"/>
      <c r="E38" s="77"/>
      <c r="F38" s="5"/>
      <c r="G38" s="31">
        <v>772.3</v>
      </c>
      <c r="H38" s="31"/>
      <c r="I38" s="31"/>
      <c r="J38" s="31">
        <f t="shared" si="1"/>
        <v>772.3</v>
      </c>
      <c r="K38" s="31"/>
      <c r="L38" s="31"/>
      <c r="M38" s="35">
        <v>77.7</v>
      </c>
      <c r="N38" s="35">
        <v>77.7</v>
      </c>
      <c r="O38" s="37" t="s">
        <v>187</v>
      </c>
    </row>
    <row r="39" spans="1:15" ht="213.75" customHeight="1">
      <c r="A39" s="30" t="s">
        <v>87</v>
      </c>
      <c r="B39" s="19" t="s">
        <v>27</v>
      </c>
      <c r="C39" s="5"/>
      <c r="D39" s="18"/>
      <c r="E39" s="78"/>
      <c r="F39" s="5"/>
      <c r="G39" s="31">
        <f>348.8-43.6</f>
        <v>305.2</v>
      </c>
      <c r="H39" s="31"/>
      <c r="I39" s="31"/>
      <c r="J39" s="31">
        <f t="shared" si="1"/>
        <v>305.2</v>
      </c>
      <c r="K39" s="31"/>
      <c r="L39" s="31"/>
      <c r="M39" s="35"/>
      <c r="N39" s="35">
        <v>0</v>
      </c>
      <c r="O39" s="34"/>
    </row>
    <row r="40" spans="1:15" ht="367.5" customHeight="1">
      <c r="A40" s="30" t="s">
        <v>88</v>
      </c>
      <c r="B40" s="19" t="s">
        <v>29</v>
      </c>
      <c r="C40" s="5" t="s">
        <v>30</v>
      </c>
      <c r="D40" s="18" t="s">
        <v>31</v>
      </c>
      <c r="E40" s="5" t="s">
        <v>32</v>
      </c>
      <c r="F40" s="38"/>
      <c r="G40" s="31"/>
      <c r="H40" s="31"/>
      <c r="I40" s="31"/>
      <c r="J40" s="31">
        <v>3862.8</v>
      </c>
      <c r="K40" s="31">
        <v>2700</v>
      </c>
      <c r="L40" s="31">
        <v>2700</v>
      </c>
      <c r="M40" s="39">
        <f>4236.6-700</f>
        <v>3536.6000000000004</v>
      </c>
      <c r="N40" s="39"/>
      <c r="O40" s="40" t="s">
        <v>188</v>
      </c>
    </row>
    <row r="41" spans="1:15" ht="89.25" customHeight="1">
      <c r="A41" s="30" t="s">
        <v>89</v>
      </c>
      <c r="B41" s="19" t="s">
        <v>79</v>
      </c>
      <c r="C41" s="5" t="s">
        <v>46</v>
      </c>
      <c r="D41" s="18" t="s">
        <v>80</v>
      </c>
      <c r="E41" s="5" t="s">
        <v>32</v>
      </c>
      <c r="F41" s="38" t="s">
        <v>121</v>
      </c>
      <c r="G41" s="31">
        <v>7</v>
      </c>
      <c r="H41" s="31">
        <v>0</v>
      </c>
      <c r="I41" s="31">
        <v>0</v>
      </c>
      <c r="J41" s="31">
        <v>7</v>
      </c>
      <c r="K41" s="31">
        <v>0</v>
      </c>
      <c r="L41" s="31">
        <v>0</v>
      </c>
      <c r="M41" s="35">
        <v>2.9</v>
      </c>
      <c r="N41" s="35">
        <v>2.9</v>
      </c>
      <c r="O41" s="34" t="s">
        <v>189</v>
      </c>
    </row>
    <row r="42" spans="1:15" ht="89.25" customHeight="1">
      <c r="A42" s="30" t="s">
        <v>90</v>
      </c>
      <c r="B42" s="19" t="s">
        <v>81</v>
      </c>
      <c r="C42" s="5" t="s">
        <v>46</v>
      </c>
      <c r="D42" s="18" t="s">
        <v>35</v>
      </c>
      <c r="E42" s="5" t="s">
        <v>32</v>
      </c>
      <c r="F42" s="38" t="s">
        <v>121</v>
      </c>
      <c r="G42" s="31">
        <v>5.5</v>
      </c>
      <c r="H42" s="31">
        <v>5.5</v>
      </c>
      <c r="I42" s="31">
        <v>5.5</v>
      </c>
      <c r="J42" s="31">
        <v>5.5</v>
      </c>
      <c r="K42" s="31">
        <v>5.5</v>
      </c>
      <c r="L42" s="31">
        <v>5.5</v>
      </c>
      <c r="M42" s="35">
        <v>2.75</v>
      </c>
      <c r="N42" s="35">
        <v>2.75</v>
      </c>
      <c r="O42" s="34" t="s">
        <v>190</v>
      </c>
    </row>
    <row r="43" spans="1:15" ht="161.25" customHeight="1">
      <c r="A43" s="30" t="s">
        <v>96</v>
      </c>
      <c r="B43" s="41" t="s">
        <v>97</v>
      </c>
      <c r="C43" s="5" t="s">
        <v>38</v>
      </c>
      <c r="D43" s="18" t="s">
        <v>98</v>
      </c>
      <c r="E43" s="5" t="s">
        <v>99</v>
      </c>
      <c r="F43" s="38" t="s">
        <v>100</v>
      </c>
      <c r="G43" s="31">
        <v>2.6</v>
      </c>
      <c r="H43" s="31">
        <v>2.8</v>
      </c>
      <c r="I43" s="31">
        <v>3</v>
      </c>
      <c r="J43" s="31">
        <v>442.25</v>
      </c>
      <c r="K43" s="31">
        <v>0</v>
      </c>
      <c r="L43" s="31">
        <v>0</v>
      </c>
      <c r="M43" s="35">
        <v>0</v>
      </c>
      <c r="N43" s="35">
        <v>0</v>
      </c>
      <c r="O43" s="34" t="s">
        <v>170</v>
      </c>
    </row>
    <row r="44" spans="1:15" ht="248.25" customHeight="1">
      <c r="A44" s="30" t="s">
        <v>141</v>
      </c>
      <c r="B44" s="42" t="s">
        <v>145</v>
      </c>
      <c r="C44" s="43" t="s">
        <v>146</v>
      </c>
      <c r="D44" s="44" t="s">
        <v>147</v>
      </c>
      <c r="E44" s="43" t="s">
        <v>148</v>
      </c>
      <c r="F44" s="45" t="s">
        <v>149</v>
      </c>
      <c r="G44" s="31">
        <v>4</v>
      </c>
      <c r="H44" s="31">
        <v>4</v>
      </c>
      <c r="I44" s="31">
        <v>4</v>
      </c>
      <c r="J44" s="31">
        <v>0</v>
      </c>
      <c r="K44" s="31">
        <v>0</v>
      </c>
      <c r="L44" s="31">
        <v>0</v>
      </c>
      <c r="M44" s="35">
        <v>0</v>
      </c>
      <c r="N44" s="35">
        <v>0</v>
      </c>
      <c r="O44" s="46" t="s">
        <v>191</v>
      </c>
    </row>
    <row r="45" spans="1:15" ht="262.2">
      <c r="A45" s="47" t="s">
        <v>150</v>
      </c>
      <c r="B45" s="42" t="s">
        <v>152</v>
      </c>
      <c r="C45" s="43" t="s">
        <v>154</v>
      </c>
      <c r="D45" s="44" t="s">
        <v>8</v>
      </c>
      <c r="E45" s="43" t="s">
        <v>155</v>
      </c>
      <c r="F45" s="48" t="s">
        <v>149</v>
      </c>
      <c r="G45" s="49">
        <v>1</v>
      </c>
      <c r="H45" s="31">
        <v>0</v>
      </c>
      <c r="I45" s="31">
        <v>0</v>
      </c>
      <c r="J45" s="31">
        <v>0</v>
      </c>
      <c r="K45" s="31">
        <v>0</v>
      </c>
      <c r="L45" s="31">
        <v>0</v>
      </c>
      <c r="M45" s="35">
        <v>0</v>
      </c>
      <c r="N45" s="35">
        <v>0</v>
      </c>
      <c r="O45" s="34" t="s">
        <v>167</v>
      </c>
    </row>
    <row r="46" spans="1:15" ht="145.19999999999999">
      <c r="A46" s="47" t="s">
        <v>151</v>
      </c>
      <c r="B46" s="50" t="s">
        <v>153</v>
      </c>
      <c r="C46" s="5" t="s">
        <v>156</v>
      </c>
      <c r="D46" s="18" t="s">
        <v>69</v>
      </c>
      <c r="E46" s="5" t="s">
        <v>158</v>
      </c>
      <c r="F46" s="48" t="s">
        <v>157</v>
      </c>
      <c r="G46" s="49">
        <v>5</v>
      </c>
      <c r="H46" s="31">
        <v>0</v>
      </c>
      <c r="I46" s="31">
        <v>0</v>
      </c>
      <c r="J46" s="31">
        <v>0</v>
      </c>
      <c r="K46" s="31">
        <v>0</v>
      </c>
      <c r="L46" s="31">
        <v>0</v>
      </c>
      <c r="M46" s="35">
        <v>0</v>
      </c>
      <c r="N46" s="35">
        <v>0</v>
      </c>
      <c r="O46" s="51" t="s">
        <v>192</v>
      </c>
    </row>
    <row r="47" spans="1:15" ht="31.5" customHeight="1">
      <c r="A47" s="74" t="s">
        <v>10</v>
      </c>
      <c r="B47" s="75"/>
      <c r="C47" s="75"/>
      <c r="D47" s="75"/>
      <c r="E47" s="75"/>
      <c r="F47" s="75"/>
      <c r="G47" s="74"/>
      <c r="H47" s="74"/>
      <c r="I47" s="74"/>
      <c r="J47" s="52">
        <f>J43+J42+J41+J33+J32+J31+J30+J29+J28+J27+J44+J45+J46</f>
        <v>8476.65</v>
      </c>
      <c r="K47" s="52">
        <f t="shared" ref="K47:L47" si="2">K43+K42+K41+K33+K32+K31+K30+K29+K28+K27+K44+K45+K46</f>
        <v>882.6</v>
      </c>
      <c r="L47" s="52">
        <f t="shared" si="2"/>
        <v>882.6</v>
      </c>
      <c r="M47" s="52">
        <f>M43+M42+M41+M33+M32+M31+M30+M29+M28+M27+M44+M45+M46+M40</f>
        <v>7833.1500000000005</v>
      </c>
      <c r="N47" s="52"/>
      <c r="O47" s="53"/>
    </row>
    <row r="48" spans="1:15">
      <c r="A48" s="74" t="s">
        <v>134</v>
      </c>
      <c r="B48" s="74"/>
      <c r="C48" s="74"/>
      <c r="D48" s="74"/>
      <c r="E48" s="74"/>
      <c r="F48" s="74"/>
      <c r="G48" s="74"/>
      <c r="H48" s="74"/>
      <c r="I48" s="74"/>
      <c r="J48" s="27">
        <f>J47+J25</f>
        <v>21799.25</v>
      </c>
      <c r="K48" s="27">
        <f t="shared" ref="K48:L48" si="3">K47+K25</f>
        <v>9351.1</v>
      </c>
      <c r="L48" s="27">
        <f t="shared" si="3"/>
        <v>8120.5</v>
      </c>
      <c r="M48" s="54">
        <f>M47+M25</f>
        <v>17914.100000000002</v>
      </c>
      <c r="N48" s="54"/>
      <c r="O48" s="29"/>
    </row>
    <row r="49" spans="1:15" ht="21" customHeight="1">
      <c r="A49" s="70" t="s">
        <v>137</v>
      </c>
      <c r="B49" s="71"/>
      <c r="C49" s="71"/>
      <c r="D49" s="71"/>
      <c r="E49" s="71"/>
      <c r="F49" s="71"/>
      <c r="G49" s="71"/>
      <c r="H49" s="71"/>
      <c r="I49" s="71"/>
      <c r="J49" s="71"/>
      <c r="K49" s="71"/>
      <c r="L49" s="71"/>
      <c r="M49" s="71"/>
      <c r="N49" s="71"/>
      <c r="O49" s="72"/>
    </row>
    <row r="50" spans="1:15" ht="107.25" customHeight="1">
      <c r="A50" s="30" t="s">
        <v>17</v>
      </c>
      <c r="B50" s="19" t="s">
        <v>57</v>
      </c>
      <c r="C50" s="5" t="s">
        <v>107</v>
      </c>
      <c r="D50" s="5"/>
      <c r="E50" s="5"/>
      <c r="F50" s="1" t="s">
        <v>58</v>
      </c>
      <c r="G50" s="2">
        <v>23</v>
      </c>
      <c r="H50" s="2">
        <v>23</v>
      </c>
      <c r="I50" s="2">
        <v>23</v>
      </c>
      <c r="J50" s="2"/>
      <c r="K50" s="2"/>
      <c r="L50" s="2"/>
      <c r="M50" s="55">
        <f>103718817.45/(432113367.7-50141500)</f>
        <v>0.27153522607445157</v>
      </c>
      <c r="N50" s="55"/>
      <c r="O50" s="56" t="s">
        <v>193</v>
      </c>
    </row>
    <row r="51" spans="1:15" ht="166.5" customHeight="1">
      <c r="A51" s="30" t="s">
        <v>103</v>
      </c>
      <c r="B51" s="19" t="s">
        <v>105</v>
      </c>
      <c r="C51" s="5" t="s">
        <v>107</v>
      </c>
      <c r="D51" s="5"/>
      <c r="E51" s="5"/>
      <c r="F51" s="1" t="s">
        <v>164</v>
      </c>
      <c r="G51" s="2" t="s">
        <v>160</v>
      </c>
      <c r="H51" s="2" t="s">
        <v>160</v>
      </c>
      <c r="I51" s="2" t="s">
        <v>162</v>
      </c>
      <c r="J51" s="2"/>
      <c r="K51" s="2"/>
      <c r="L51" s="2"/>
      <c r="M51" s="55">
        <f>51554538.08/(432113367.7-50141500)</f>
        <v>0.1349694635639786</v>
      </c>
      <c r="N51" s="55"/>
      <c r="O51" s="57"/>
    </row>
    <row r="52" spans="1:15" ht="107.25" customHeight="1">
      <c r="A52" s="30" t="s">
        <v>104</v>
      </c>
      <c r="B52" s="19" t="s">
        <v>106</v>
      </c>
      <c r="C52" s="5" t="s">
        <v>107</v>
      </c>
      <c r="D52" s="5"/>
      <c r="E52" s="5"/>
      <c r="F52" s="1" t="s">
        <v>165</v>
      </c>
      <c r="G52" s="2" t="s">
        <v>161</v>
      </c>
      <c r="H52" s="2" t="s">
        <v>161</v>
      </c>
      <c r="I52" s="2" t="s">
        <v>163</v>
      </c>
      <c r="J52" s="2"/>
      <c r="K52" s="2"/>
      <c r="L52" s="2"/>
      <c r="M52" s="58">
        <f>50000/10929654820.71</f>
        <v>4.5747098897631938E-6</v>
      </c>
      <c r="N52" s="58"/>
      <c r="O52" s="57"/>
    </row>
    <row r="53" spans="1:15">
      <c r="A53" s="59"/>
      <c r="B53" s="60"/>
      <c r="C53" s="60"/>
      <c r="D53" s="60"/>
      <c r="E53" s="60"/>
      <c r="F53" s="60"/>
      <c r="G53" s="60"/>
      <c r="H53" s="60"/>
      <c r="I53" s="60"/>
      <c r="J53" s="60"/>
      <c r="K53" s="60"/>
      <c r="L53" s="60"/>
    </row>
    <row r="54" spans="1:15">
      <c r="A54" s="61"/>
    </row>
    <row r="56" spans="1:15">
      <c r="A56" s="62" t="s">
        <v>20</v>
      </c>
    </row>
  </sheetData>
  <customSheetViews>
    <customSheetView guid="{659C71E2-0A28-497A-9318-DB1330DDFD46}" topLeftCell="B1">
      <pane ySplit="7" topLeftCell="A47" activePane="bottomLeft"/>
      <selection pane="bottomLeft" activeCell="M51" sqref="M51"/>
      <pageMargins left="0.11811023622047245" right="0.11811023622047245" top="0.15748031496062992" bottom="0.15748031496062992" header="0.31496062992125984" footer="0.31496062992125984"/>
      <pageSetup paperSize="9" scale="45" fitToHeight="0" orientation="landscape" horizontalDpi="180" verticalDpi="180" r:id="rId1"/>
    </customSheetView>
    <customSheetView guid="{5FD8C486-327C-4978-8EE1-24C2033C0D41}" showPageBreaks="1" topLeftCell="A45">
      <selection activeCell="H50" sqref="H50"/>
      <pageMargins left="0.11811023622047245" right="0.11811023622047245" top="0.15748031496062992" bottom="0.15748031496062992" header="0.31496062992125984" footer="0.31496062992125984"/>
      <pageSetup paperSize="9" scale="45" fitToHeight="0" orientation="landscape" horizontalDpi="180" verticalDpi="180" r:id="rId2"/>
    </customSheetView>
    <customSheetView guid="{FED98F40-8C47-49DE-9A3C-DA245D7B6ADA}" scale="85" showPageBreaks="1" fitToPage="1" hiddenRows="1" topLeftCell="A16">
      <selection activeCell="E21" sqref="E21"/>
      <pageMargins left="0.31496062992125984" right="0.31496062992125984" top="0.35433070866141736" bottom="0.35433070866141736" header="0.31496062992125984" footer="0.31496062992125984"/>
      <pageSetup paperSize="9" scale="48" fitToHeight="0" orientation="landscape" horizontalDpi="180" verticalDpi="180" r:id="rId3"/>
    </customSheetView>
    <customSheetView guid="{5CCD3054-DECB-4E62-A2F6-8211E4A29E5B}" scale="80" showPageBreaks="1" fitToPage="1" topLeftCell="A6">
      <pane ySplit="3" topLeftCell="A29" activePane="bottomLeft"/>
      <selection pane="bottomLeft" activeCell="N32" sqref="N32"/>
      <pageMargins left="0.70866141732283472" right="0.70866141732283472" top="0.74803149606299213" bottom="0.74803149606299213" header="0.31496062992125984" footer="0.31496062992125984"/>
      <pageSetup paperSize="9" scale="42" fitToHeight="0" orientation="landscape" horizontalDpi="180" verticalDpi="180" r:id="rId4"/>
    </customSheetView>
    <customSheetView guid="{B2CED1E3-28E9-413C-A161-F362B43E785B}" scale="70" showPageBreaks="1" fitToPage="1" topLeftCell="A5">
      <pane ySplit="4" topLeftCell="A46" activePane="bottomLeft"/>
      <selection pane="bottomLeft" activeCell="J51" sqref="J51"/>
      <pageMargins left="0.31496062992125984" right="0.31496062992125984" top="0.35433070866141736" bottom="0.35433070866141736" header="0.31496062992125984" footer="0.31496062992125984"/>
      <pageSetup paperSize="9" scale="49" fitToHeight="0" orientation="landscape" horizontalDpi="180" verticalDpi="180" r:id="rId5"/>
    </customSheetView>
    <customSheetView guid="{91255E12-F243-425D-B9FC-DB8270452AEF}" showPageBreaks="1" fitToPage="1" hiddenRows="1" topLeftCell="F40">
      <selection activeCell="L41" sqref="L41"/>
      <pageMargins left="0.70866141732283472" right="0.70866141732283472" top="0.74803149606299213" bottom="0.74803149606299213" header="0.31496062992125984" footer="0.31496062992125984"/>
      <pageSetup paperSize="9" scale="27" fitToHeight="3" orientation="landscape" r:id="rId6"/>
    </customSheetView>
    <customSheetView guid="{8CC36899-557F-4CCC-9EAE-94D34D7AEA35}" scale="80" showPageBreaks="1">
      <selection activeCell="H9" sqref="H9:H12"/>
      <pageMargins left="0.70866141732283472" right="0.70866141732283472" top="0.74803149606299213" bottom="0.74803149606299213" header="0.31496062992125984" footer="0.31496062992125984"/>
      <pageSetup paperSize="9" orientation="portrait" horizontalDpi="180" verticalDpi="180" r:id="rId7"/>
    </customSheetView>
    <customSheetView guid="{857C5383-078D-42E2-A864-47B3478A5F26}" scale="80" showPageBreaks="1" fitToPage="1" topLeftCell="A46">
      <pane ySplit="17.25" topLeftCell="A69"/>
      <selection activeCell="N52" sqref="N52"/>
      <pageMargins left="0.70866141732283472" right="0.70866141732283472" top="0.74803149606299213" bottom="0.74803149606299213" header="0.31496062992125984" footer="0.31496062992125984"/>
      <pageSetup paperSize="9" scale="46" fitToHeight="6" orientation="landscape" horizontalDpi="180" verticalDpi="180" r:id="rId8"/>
    </customSheetView>
    <customSheetView guid="{02E420F3-6DCF-4DD3-AAF3-705C53DE84F5}" scale="85" showPageBreaks="1" fitToPage="1" printArea="1" hiddenRows="1" view="pageBreakPreview" topLeftCell="A46">
      <selection activeCell="M52" sqref="M52"/>
      <pageMargins left="0.70866141732283472" right="0.70866141732283472" top="0.74803149606299213" bottom="0.55118110236220474" header="0.31496062992125984" footer="0.31496062992125984"/>
      <pageSetup paperSize="9" scale="41" fitToHeight="5" orientation="landscape" r:id="rId9"/>
    </customSheetView>
  </customSheetViews>
  <mergeCells count="40">
    <mergeCell ref="A4:O4"/>
    <mergeCell ref="M13:M14"/>
    <mergeCell ref="O13:O14"/>
    <mergeCell ref="D6:D7"/>
    <mergeCell ref="E6:E7"/>
    <mergeCell ref="A13:A14"/>
    <mergeCell ref="F13:F14"/>
    <mergeCell ref="A6:A7"/>
    <mergeCell ref="I13:I14"/>
    <mergeCell ref="J13:J14"/>
    <mergeCell ref="K13:K14"/>
    <mergeCell ref="L13:L14"/>
    <mergeCell ref="G6:I6"/>
    <mergeCell ref="J6:L6"/>
    <mergeCell ref="M6:M7"/>
    <mergeCell ref="O6:O7"/>
    <mergeCell ref="A15:A16"/>
    <mergeCell ref="C10:C11"/>
    <mergeCell ref="A10:A11"/>
    <mergeCell ref="B15:B16"/>
    <mergeCell ref="B17:B18"/>
    <mergeCell ref="G13:G14"/>
    <mergeCell ref="H13:H14"/>
    <mergeCell ref="A8:O8"/>
    <mergeCell ref="C6:C7"/>
    <mergeCell ref="C13:C14"/>
    <mergeCell ref="B6:B7"/>
    <mergeCell ref="B10:B11"/>
    <mergeCell ref="B13:B14"/>
    <mergeCell ref="F6:F7"/>
    <mergeCell ref="N6:N7"/>
    <mergeCell ref="N13:N14"/>
    <mergeCell ref="A49:O49"/>
    <mergeCell ref="A17:A18"/>
    <mergeCell ref="A47:I47"/>
    <mergeCell ref="A48:I48"/>
    <mergeCell ref="E33:E39"/>
    <mergeCell ref="A26:O26"/>
    <mergeCell ref="A25:I25"/>
    <mergeCell ref="A20:O20"/>
  </mergeCells>
  <pageMargins left="0.11811023622047245" right="0.11811023622047245" top="0.15748031496062992" bottom="0.15748031496062992" header="0.31496062992125984" footer="0.31496062992125984"/>
  <pageSetup paperSize="9" scale="45" fitToHeight="0" orientation="landscape" horizontalDpi="180" verticalDpi="180" r:id="rId1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customSheetViews>
    <customSheetView guid="{659C71E2-0A28-497A-9318-DB1330DDFD46}">
      <pageMargins left="0.7" right="0.7" top="0.75" bottom="0.75" header="0.3" footer="0.3"/>
      <pageSetup paperSize="9" orientation="portrait" horizontalDpi="180" verticalDpi="180" r:id="rId1"/>
    </customSheetView>
    <customSheetView guid="{5FD8C486-327C-4978-8EE1-24C2033C0D41}">
      <pageMargins left="0.7" right="0.7" top="0.75" bottom="0.75" header="0.3" footer="0.3"/>
      <pageSetup paperSize="9" orientation="portrait" horizontalDpi="180" verticalDpi="180" r:id="rId2"/>
    </customSheetView>
    <customSheetView guid="{FED98F40-8C47-49DE-9A3C-DA245D7B6ADA}">
      <pageMargins left="0.7" right="0.7" top="0.75" bottom="0.75" header="0.3" footer="0.3"/>
      <pageSetup paperSize="9" orientation="portrait" horizontalDpi="180" verticalDpi="180" r:id="rId3"/>
    </customSheetView>
    <customSheetView guid="{5CCD3054-DECB-4E62-A2F6-8211E4A29E5B}">
      <pageMargins left="0.7" right="0.7" top="0.75" bottom="0.75" header="0.3" footer="0.3"/>
      <pageSetup paperSize="9" orientation="portrait" horizontalDpi="180" verticalDpi="180" r:id="rId4"/>
    </customSheetView>
    <customSheetView guid="{B2CED1E3-28E9-413C-A161-F362B43E785B}" showPageBreaks="1">
      <pageMargins left="0.7" right="0.7" top="0.75" bottom="0.75" header="0.3" footer="0.3"/>
      <pageSetup paperSize="9" orientation="portrait" horizontalDpi="180" verticalDpi="180" r:id="rId5"/>
    </customSheetView>
    <customSheetView guid="{91255E12-F243-425D-B9FC-DB8270452AEF}">
      <pageMargins left="0.7" right="0.7" top="0.75" bottom="0.75" header="0.3" footer="0.3"/>
      <pageSetup paperSize="9" orientation="portrait" horizontalDpi="180" verticalDpi="180" r:id="rId6"/>
    </customSheetView>
    <customSheetView guid="{8CC36899-557F-4CCC-9EAE-94D34D7AEA35}">
      <pageMargins left="0.7" right="0.7" top="0.75" bottom="0.75" header="0.3" footer="0.3"/>
      <pageSetup paperSize="9" orientation="portrait" horizontalDpi="180" verticalDpi="180" r:id="rId7"/>
    </customSheetView>
    <customSheetView guid="{857C5383-078D-42E2-A864-47B3478A5F26}">
      <pageMargins left="0.7" right="0.7" top="0.75" bottom="0.75" header="0.3" footer="0.3"/>
      <pageSetup paperSize="9" orientation="portrait" horizontalDpi="180" verticalDpi="180" r:id="rId8"/>
    </customSheetView>
    <customSheetView guid="{02E420F3-6DCF-4DD3-AAF3-705C53DE84F5}">
      <pageMargins left="0.7" right="0.7" top="0.75" bottom="0.75" header="0.3" footer="0.3"/>
      <pageSetup paperSize="9" orientation="portrait" horizontalDpi="180" verticalDpi="180" r:id="rId9"/>
    </customSheetView>
  </customSheetViews>
  <pageMargins left="0.7" right="0.7" top="0.75" bottom="0.75" header="0.3" footer="0.3"/>
  <pageSetup paperSize="9" orientation="portrait" horizontalDpi="180" verticalDpi="180" r:id="rId10"/>
</worksheet>
</file>

<file path=xl/worksheets/sheet3.xml><?xml version="1.0" encoding="utf-8"?>
<worksheet xmlns="http://schemas.openxmlformats.org/spreadsheetml/2006/main" xmlns:r="http://schemas.openxmlformats.org/officeDocument/2006/relationships">
  <dimension ref="A1"/>
  <sheetViews>
    <sheetView workbookViewId="0">
      <selection activeCell="A41" sqref="A41"/>
    </sheetView>
  </sheetViews>
  <sheetFormatPr defaultRowHeight="14.4"/>
  <sheetData/>
  <customSheetViews>
    <customSheetView guid="{659C71E2-0A28-497A-9318-DB1330DDFD46}">
      <pageMargins left="0.7" right="0.7" top="0.75" bottom="0.75" header="0.3" footer="0.3"/>
      <pageSetup paperSize="9" orientation="portrait" horizontalDpi="180" verticalDpi="180" r:id="rId1"/>
    </customSheetView>
    <customSheetView guid="{5FD8C486-327C-4978-8EE1-24C2033C0D41}">
      <pageMargins left="0.7" right="0.7" top="0.75" bottom="0.75" header="0.3" footer="0.3"/>
      <pageSetup paperSize="9" orientation="portrait" horizontalDpi="180" verticalDpi="180" r:id="rId2"/>
    </customSheetView>
    <customSheetView guid="{FED98F40-8C47-49DE-9A3C-DA245D7B6ADA}">
      <pageMargins left="0.7" right="0.7" top="0.75" bottom="0.75" header="0.3" footer="0.3"/>
      <pageSetup paperSize="9" orientation="portrait" horizontalDpi="180" verticalDpi="180" r:id="rId3"/>
    </customSheetView>
    <customSheetView guid="{5CCD3054-DECB-4E62-A2F6-8211E4A29E5B}">
      <pageMargins left="0.7" right="0.7" top="0.75" bottom="0.75" header="0.3" footer="0.3"/>
      <pageSetup paperSize="9" orientation="portrait" horizontalDpi="180" verticalDpi="180" r:id="rId4"/>
    </customSheetView>
    <customSheetView guid="{B2CED1E3-28E9-413C-A161-F362B43E785B}" showPageBreaks="1">
      <pageMargins left="0.7" right="0.7" top="0.75" bottom="0.75" header="0.3" footer="0.3"/>
      <pageSetup paperSize="9" orientation="portrait" horizontalDpi="180" verticalDpi="180" r:id="rId5"/>
    </customSheetView>
    <customSheetView guid="{91255E12-F243-425D-B9FC-DB8270452AEF}">
      <pageMargins left="0.7" right="0.7" top="0.75" bottom="0.75" header="0.3" footer="0.3"/>
      <pageSetup paperSize="9" orientation="portrait" horizontalDpi="180" verticalDpi="180" r:id="rId6"/>
    </customSheetView>
    <customSheetView guid="{8CC36899-557F-4CCC-9EAE-94D34D7AEA35}">
      <pageMargins left="0.7" right="0.7" top="0.75" bottom="0.75" header="0.3" footer="0.3"/>
      <pageSetup paperSize="9" orientation="portrait" horizontalDpi="180" verticalDpi="180" r:id="rId7"/>
    </customSheetView>
    <customSheetView guid="{857C5383-078D-42E2-A864-47B3478A5F26}">
      <pageMargins left="0.7" right="0.7" top="0.75" bottom="0.75" header="0.3" footer="0.3"/>
      <pageSetup paperSize="9" orientation="portrait" horizontalDpi="180" verticalDpi="180" r:id="rId8"/>
    </customSheetView>
    <customSheetView guid="{02E420F3-6DCF-4DD3-AAF3-705C53DE84F5}">
      <pageMargins left="0.7" right="0.7" top="0.75" bottom="0.75" header="0.3" footer="0.3"/>
      <pageSetup paperSize="9" orientation="portrait" horizontalDpi="180" verticalDpi="180" r:id="rId9"/>
    </customSheetView>
  </customSheetViews>
  <pageMargins left="0.7" right="0.7" top="0.75" bottom="0.75" header="0.3" footer="0.3"/>
  <pageSetup paperSize="9" orientation="portrait" horizontalDpi="180" verticalDpi="18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02-2219</dc:creator>
  <cp:lastModifiedBy>02-2211</cp:lastModifiedBy>
  <cp:lastPrinted>2017-07-05T10:32:20Z</cp:lastPrinted>
  <dcterms:created xsi:type="dcterms:W3CDTF">2006-09-28T05:33:49Z</dcterms:created>
  <dcterms:modified xsi:type="dcterms:W3CDTF">2017-10-05T11:36:23Z</dcterms:modified>
</cp:coreProperties>
</file>