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7355" windowHeight="10875"/>
  </bookViews>
  <sheets>
    <sheet name="приложение ИФБД" sheetId="12" r:id="rId1"/>
  </sheets>
  <calcPr calcId="125725"/>
</workbook>
</file>

<file path=xl/calcChain.xml><?xml version="1.0" encoding="utf-8"?>
<calcChain xmlns="http://schemas.openxmlformats.org/spreadsheetml/2006/main">
  <c r="D30" i="12"/>
  <c r="D29"/>
  <c r="D24" l="1"/>
  <c r="D19" l="1"/>
  <c r="D15" l="1"/>
  <c r="D16"/>
  <c r="D26" l="1"/>
  <c r="D25"/>
  <c r="D23" s="1"/>
  <c r="D21" l="1"/>
  <c r="D14"/>
  <c r="I29"/>
  <c r="H29"/>
  <c r="G29"/>
  <c r="F29"/>
  <c r="E29"/>
  <c r="I27"/>
  <c r="I30" s="1"/>
  <c r="H27"/>
  <c r="H26" s="1"/>
  <c r="G27"/>
  <c r="G30" s="1"/>
  <c r="I26"/>
  <c r="I22" s="1"/>
  <c r="I23"/>
  <c r="H23"/>
  <c r="G23"/>
  <c r="D22"/>
  <c r="F21"/>
  <c r="E21"/>
  <c r="I18"/>
  <c r="H18"/>
  <c r="G18"/>
  <c r="D18"/>
  <c r="I14"/>
  <c r="H14"/>
  <c r="H13" s="1"/>
  <c r="G14"/>
  <c r="E12"/>
  <c r="I10"/>
  <c r="H10"/>
  <c r="G10"/>
  <c r="D10"/>
  <c r="D13" l="1"/>
  <c r="D28"/>
  <c r="I21"/>
  <c r="G26"/>
  <c r="H30"/>
  <c r="G13"/>
  <c r="I13"/>
  <c r="G28"/>
  <c r="H28"/>
  <c r="I28"/>
  <c r="I31" s="1"/>
  <c r="H22"/>
  <c r="H21"/>
  <c r="H31" s="1"/>
  <c r="D31" l="1"/>
  <c r="G21"/>
  <c r="G31" s="1"/>
  <c r="G22"/>
</calcChain>
</file>

<file path=xl/sharedStrings.xml><?xml version="1.0" encoding="utf-8"?>
<sst xmlns="http://schemas.openxmlformats.org/spreadsheetml/2006/main" count="58" uniqueCount="53">
  <si>
    <t>(тыс.руб)</t>
  </si>
  <si>
    <t>Код</t>
  </si>
  <si>
    <t>Наименование групп, подгрупп, статей, подстатей, элементов,программ(подпрограмм),кодов экономической классификации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</si>
  <si>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</si>
  <si>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</si>
  <si>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</si>
  <si>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</si>
  <si>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000 01 02 00 00 05 0000 810</t>
  </si>
  <si>
    <t>Погашение бюджетами муниципальных районов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</si>
  <si>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</si>
  <si>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</si>
  <si>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</si>
  <si>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</si>
  <si>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</si>
  <si>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 xml:space="preserve"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 (досрочный завоз) </t>
  </si>
  <si>
    <t>000 01 03 01 00 00 0000 800</t>
  </si>
  <si>
    <t>Погашение бюджетных кредитов, полученных  от других бюджетов бюджетной системы Российской Федерации в валюте Российской Федерации</t>
  </si>
  <si>
    <t>000 01 03 01 00 05 0000 810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</si>
  <si>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 (досрочный завоз) </t>
  </si>
  <si>
    <t>000 01 06 00 00 00 0000 000</t>
  </si>
  <si>
    <t xml:space="preserve">Иные источники внутреннего финансирования дефицитов бюджетов 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</si>
  <si>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</si>
  <si>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</si>
  <si>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</si>
  <si>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</si>
  <si>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</si>
  <si>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 (досрочный завоз)</t>
  </si>
  <si>
    <t>000 01 06 05 00 00 0000 500</t>
  </si>
  <si>
    <t>Предоставление бюджетных кредитов внутри страны в валюте Российской Федерации</t>
  </si>
  <si>
    <t>000 01 06 05 01 05 0000 540</t>
  </si>
  <si>
    <t>Предоставление бюджетных кредитов юридическим лицам из бюджетов муниципальных районов в валюте Российской Федерации (досрочный завоз)</t>
  </si>
  <si>
    <t>000 01 05 00 00 00 0000 000</t>
  </si>
  <si>
    <t xml:space="preserve">Изменение остатков средств на счетах по учету средств бюджета </t>
  </si>
  <si>
    <t>000 01 05 02 01 05 0000 510</t>
  </si>
  <si>
    <t>Увеличение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</si>
  <si>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</si>
  <si>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 муниципальных районов</t>
  </si>
  <si>
    <t>Всего источников внутреннего финансирования дефицита бюджета</t>
  </si>
  <si>
    <t>Сумма на 2017 год</t>
  </si>
  <si>
    <t>Сумма на 2018 год</t>
  </si>
  <si>
    <t>Сумма на 2019 год</t>
  </si>
  <si>
    <t>000 01 03 00 00 05 0000 710</t>
  </si>
  <si>
    <t>Получение бюджетных кредитов от других бюджетов бюджетной системы Российской Федерации бюджетами муниципальных районов для покрытия расходов, связанных с ликвидацией стихийных бедствий и чрезвычайных ситуаций, иных целей, предусмотренных актами органов ис</t>
  </si>
  <si>
    <t xml:space="preserve">к решению Думы </t>
  </si>
  <si>
    <t>Кондинского района</t>
  </si>
  <si>
    <t xml:space="preserve">от                     № </t>
  </si>
  <si>
    <t xml:space="preserve"> 2018 год</t>
  </si>
  <si>
    <t>(рублей)</t>
  </si>
  <si>
    <t>Возврат бюджетных кредитов, предоставленных юридическим лицам из бюджетов муниципальных районов в валюте Российской Федерации (прочие)</t>
  </si>
  <si>
    <t xml:space="preserve"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 (дефицит бюджета ) 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</si>
  <si>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 (дефицит бюджета) </t>
  </si>
  <si>
    <t>Приложение 11</t>
  </si>
  <si>
    <t xml:space="preserve">Источники внутреннего финансирования дефицита бюджета муниципального образования Кондинский район на 2018 год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</si>
</sst>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164" fontId="2" fillId="0" borderId="9" xfId="0" applyNumberFormat="1" applyFont="1" applyBorder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4" fontId="3" fillId="0" borderId="0" xfId="0" applyNumberFormat="1" applyFont="1"/>
    <xf numFmtId="164" fontId="2" fillId="0" borderId="6" xfId="0" applyNumberFormat="1" applyFont="1" applyBorder="1" applyAlignment="1">
      <alignment horizontal="center" wrapText="1"/>
    </xf>
    <xf numFmtId="164" fontId="2" fillId="0" borderId="5" xfId="0" applyNumberFormat="1" applyFont="1" applyBorder="1" applyAlignment="1">
      <alignment horizontal="center" wrapText="1"/>
    </xf>
    <xf numFmtId="164" fontId="3" fillId="0" borderId="5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wrapText="1"/>
    </xf>
    <xf numFmtId="164" fontId="3" fillId="0" borderId="7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 vertical="justify" wrapText="1"/>
    </xf>
    <xf numFmtId="164" fontId="3" fillId="0" borderId="11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164" fontId="2" fillId="0" borderId="6" xfId="0" applyNumberFormat="1" applyFont="1" applyFill="1" applyBorder="1" applyAlignment="1">
      <alignment horizontal="center" wrapText="1"/>
    </xf>
    <xf numFmtId="164" fontId="3" fillId="2" borderId="11" xfId="0" applyNumberFormat="1" applyFont="1" applyFill="1" applyBorder="1" applyAlignment="1">
      <alignment horizontal="center"/>
    </xf>
    <xf numFmtId="164" fontId="3" fillId="2" borderId="10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/>
    </xf>
    <xf numFmtId="0" fontId="3" fillId="0" borderId="0" xfId="0" applyFont="1" applyFill="1"/>
    <xf numFmtId="164" fontId="3" fillId="0" borderId="7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Fill="1"/>
    <xf numFmtId="4" fontId="6" fillId="0" borderId="0" xfId="0" applyNumberFormat="1" applyFont="1"/>
    <xf numFmtId="164" fontId="2" fillId="0" borderId="1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7" fillId="0" borderId="0" xfId="0" applyFont="1"/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"/>
  <sheetViews>
    <sheetView tabSelected="1" view="pageBreakPreview" zoomScaleNormal="100" zoomScaleSheetLayoutView="100" workbookViewId="0">
      <selection activeCell="O9" sqref="O9"/>
    </sheetView>
  </sheetViews>
  <sheetFormatPr defaultColWidth="9.140625" defaultRowHeight="15"/>
  <cols>
    <col min="1" max="1" width="5.7109375" style="29" customWidth="1"/>
    <col min="2" max="2" width="18.85546875" style="29" customWidth="1"/>
    <col min="3" max="3" width="54.42578125" style="29" customWidth="1"/>
    <col min="4" max="4" width="24.42578125" style="29" customWidth="1"/>
    <col min="5" max="5" width="14.7109375" style="29" hidden="1" customWidth="1"/>
    <col min="6" max="6" width="10" style="29" hidden="1" customWidth="1"/>
    <col min="7" max="9" width="19.5703125" style="29" hidden="1" customWidth="1"/>
    <col min="10" max="16384" width="9.140625" style="29"/>
  </cols>
  <sheetData>
    <row r="1" spans="1:9" s="28" customFormat="1" ht="15.75">
      <c r="A1" s="26"/>
      <c r="B1" s="27"/>
      <c r="D1" s="27" t="s">
        <v>51</v>
      </c>
    </row>
    <row r="2" spans="1:9" s="28" customFormat="1" ht="15.75">
      <c r="A2" s="26"/>
      <c r="B2" s="27"/>
      <c r="D2" s="27" t="s">
        <v>43</v>
      </c>
    </row>
    <row r="3" spans="1:9" s="28" customFormat="1" ht="15.75" customHeight="1">
      <c r="A3" s="26"/>
      <c r="B3" s="27"/>
      <c r="D3" s="27" t="s">
        <v>44</v>
      </c>
    </row>
    <row r="4" spans="1:9" s="28" customFormat="1" ht="15.75">
      <c r="A4" s="26"/>
      <c r="B4" s="27"/>
      <c r="D4" s="27" t="s">
        <v>45</v>
      </c>
    </row>
    <row r="5" spans="1:9">
      <c r="A5" s="1"/>
      <c r="B5" s="1"/>
      <c r="C5" s="1"/>
      <c r="D5" s="1"/>
      <c r="E5" s="1"/>
      <c r="G5" s="1"/>
      <c r="H5" s="1"/>
      <c r="I5" s="1"/>
    </row>
    <row r="6" spans="1:9" ht="45.75" customHeight="1">
      <c r="A6" s="55" t="s">
        <v>52</v>
      </c>
      <c r="B6" s="55"/>
      <c r="C6" s="55"/>
      <c r="D6" s="55"/>
      <c r="E6" s="1"/>
    </row>
    <row r="7" spans="1:9" ht="14.25" customHeight="1" thickBot="1">
      <c r="A7" s="1"/>
      <c r="B7" s="1"/>
      <c r="C7" s="1"/>
      <c r="D7" s="26" t="s">
        <v>47</v>
      </c>
      <c r="E7" s="1"/>
      <c r="G7" s="2" t="s">
        <v>0</v>
      </c>
      <c r="H7" s="2" t="s">
        <v>0</v>
      </c>
      <c r="I7" s="2" t="s">
        <v>0</v>
      </c>
    </row>
    <row r="8" spans="1:9" ht="68.25" customHeight="1" thickBot="1">
      <c r="A8" s="56" t="s">
        <v>1</v>
      </c>
      <c r="B8" s="56"/>
      <c r="C8" s="37" t="s">
        <v>2</v>
      </c>
      <c r="D8" s="46" t="s">
        <v>46</v>
      </c>
      <c r="E8" s="1"/>
      <c r="G8" s="3" t="s">
        <v>38</v>
      </c>
      <c r="H8" s="3" t="s">
        <v>39</v>
      </c>
      <c r="I8" s="3" t="s">
        <v>40</v>
      </c>
    </row>
    <row r="9" spans="1:9" ht="13.5" customHeight="1" thickBot="1">
      <c r="A9" s="57">
        <v>1</v>
      </c>
      <c r="B9" s="57"/>
      <c r="C9" s="35">
        <v>2</v>
      </c>
      <c r="D9" s="36">
        <v>3</v>
      </c>
      <c r="E9" s="1"/>
      <c r="G9" s="4">
        <v>3</v>
      </c>
      <c r="H9" s="4">
        <v>3</v>
      </c>
      <c r="I9" s="4">
        <v>3</v>
      </c>
    </row>
    <row r="10" spans="1:9" s="38" customFormat="1" ht="25.5" customHeight="1" thickBot="1">
      <c r="A10" s="58" t="s">
        <v>3</v>
      </c>
      <c r="B10" s="58"/>
      <c r="C10" s="41" t="s">
        <v>4</v>
      </c>
      <c r="D10" s="47">
        <f>D11+D12</f>
        <v>0</v>
      </c>
      <c r="E10" s="1"/>
      <c r="G10" s="5">
        <f>G11+G12</f>
        <v>0</v>
      </c>
      <c r="H10" s="5">
        <f>H11+H12</f>
        <v>0</v>
      </c>
      <c r="I10" s="5">
        <f>I11+I12</f>
        <v>0</v>
      </c>
    </row>
    <row r="11" spans="1:9" ht="30" customHeight="1" thickBot="1">
      <c r="A11" s="58" t="s">
        <v>5</v>
      </c>
      <c r="B11" s="58"/>
      <c r="C11" s="39" t="s">
        <v>6</v>
      </c>
      <c r="D11" s="47">
        <v>0</v>
      </c>
      <c r="E11" s="7"/>
      <c r="F11" s="30"/>
      <c r="G11" s="6"/>
      <c r="H11" s="6"/>
      <c r="I11" s="6"/>
    </row>
    <row r="12" spans="1:9" ht="30" customHeight="1" thickBot="1">
      <c r="A12" s="59" t="s">
        <v>7</v>
      </c>
      <c r="B12" s="59"/>
      <c r="C12" s="40" t="s">
        <v>8</v>
      </c>
      <c r="D12" s="47">
        <v>0</v>
      </c>
      <c r="E12" s="7">
        <f>222423.3-E11</f>
        <v>222423.3</v>
      </c>
      <c r="G12" s="6"/>
      <c r="H12" s="6"/>
      <c r="I12" s="6"/>
    </row>
    <row r="13" spans="1:9" s="38" customFormat="1" ht="29.25" customHeight="1" thickBot="1">
      <c r="A13" s="53" t="s">
        <v>9</v>
      </c>
      <c r="B13" s="53"/>
      <c r="C13" s="41" t="s">
        <v>10</v>
      </c>
      <c r="D13" s="47">
        <f>D14+D18</f>
        <v>10794390.720000014</v>
      </c>
      <c r="E13" s="1"/>
      <c r="G13" s="8">
        <f>G14+G18</f>
        <v>7183.1999999999971</v>
      </c>
      <c r="H13" s="8">
        <f>H14+H18</f>
        <v>4807.6000000000058</v>
      </c>
      <c r="I13" s="8">
        <f>I14+I18</f>
        <v>0</v>
      </c>
    </row>
    <row r="14" spans="1:9" ht="37.5" customHeight="1">
      <c r="A14" s="53" t="s">
        <v>11</v>
      </c>
      <c r="B14" s="53"/>
      <c r="C14" s="39" t="s">
        <v>12</v>
      </c>
      <c r="D14" s="47">
        <f>D15+D16+D17</f>
        <v>109723492.2</v>
      </c>
      <c r="E14" s="1"/>
      <c r="G14" s="9">
        <f>G15+G16+G17</f>
        <v>66241</v>
      </c>
      <c r="H14" s="9">
        <f>H15+H16+H17</f>
        <v>74654</v>
      </c>
      <c r="I14" s="9">
        <f>I15+I16+I17</f>
        <v>74654</v>
      </c>
    </row>
    <row r="15" spans="1:9" s="31" customFormat="1" ht="49.5" customHeight="1">
      <c r="A15" s="54" t="s">
        <v>13</v>
      </c>
      <c r="B15" s="54"/>
      <c r="C15" s="42" t="s">
        <v>14</v>
      </c>
      <c r="D15" s="48">
        <f>63633596.35-63633596.35+73723492.2</f>
        <v>73723492.200000003</v>
      </c>
      <c r="E15" s="24"/>
      <c r="G15" s="23">
        <v>66241</v>
      </c>
      <c r="H15" s="23">
        <v>74654</v>
      </c>
      <c r="I15" s="23">
        <v>74654</v>
      </c>
    </row>
    <row r="16" spans="1:9" ht="56.25" customHeight="1">
      <c r="A16" s="53" t="s">
        <v>13</v>
      </c>
      <c r="B16" s="53"/>
      <c r="C16" s="39" t="s">
        <v>49</v>
      </c>
      <c r="D16" s="49">
        <f>36000000</f>
        <v>36000000</v>
      </c>
      <c r="E16" s="1"/>
      <c r="G16" s="10"/>
      <c r="H16" s="10"/>
      <c r="I16" s="10"/>
    </row>
    <row r="17" spans="1:9" ht="83.25" hidden="1" customHeight="1">
      <c r="A17" s="53" t="s">
        <v>41</v>
      </c>
      <c r="B17" s="53"/>
      <c r="C17" s="39" t="s">
        <v>42</v>
      </c>
      <c r="D17" s="47"/>
      <c r="E17" s="1"/>
      <c r="G17" s="11"/>
      <c r="H17" s="11"/>
      <c r="I17" s="11"/>
    </row>
    <row r="18" spans="1:9" ht="36.75" customHeight="1">
      <c r="A18" s="53" t="s">
        <v>15</v>
      </c>
      <c r="B18" s="53"/>
      <c r="C18" s="39" t="s">
        <v>16</v>
      </c>
      <c r="D18" s="47">
        <f>D19+D20</f>
        <v>-98929101.479999989</v>
      </c>
      <c r="E18" s="1"/>
      <c r="G18" s="12">
        <f>G19+G20</f>
        <v>-59057.8</v>
      </c>
      <c r="H18" s="12">
        <f>H19+H20</f>
        <v>-69846.399999999994</v>
      </c>
      <c r="I18" s="12">
        <f>I19+I20</f>
        <v>-74654</v>
      </c>
    </row>
    <row r="19" spans="1:9" ht="36.75" customHeight="1">
      <c r="A19" s="53" t="s">
        <v>17</v>
      </c>
      <c r="B19" s="53"/>
      <c r="C19" s="39" t="s">
        <v>18</v>
      </c>
      <c r="D19" s="49">
        <f>-40729101.48-39200000</f>
        <v>-79929101.479999989</v>
      </c>
      <c r="E19" s="1"/>
      <c r="G19" s="13">
        <v>-59057.8</v>
      </c>
      <c r="H19" s="13">
        <v>-69846.399999999994</v>
      </c>
      <c r="I19" s="13">
        <v>-74654</v>
      </c>
    </row>
    <row r="20" spans="1:9" ht="37.5" customHeight="1" thickBot="1">
      <c r="A20" s="53" t="s">
        <v>17</v>
      </c>
      <c r="B20" s="53"/>
      <c r="C20" s="39" t="s">
        <v>50</v>
      </c>
      <c r="D20" s="49">
        <v>-19000000</v>
      </c>
      <c r="E20" s="1"/>
      <c r="G20" s="14"/>
      <c r="H20" s="14"/>
      <c r="I20" s="14"/>
    </row>
    <row r="21" spans="1:9" s="38" customFormat="1" ht="30" customHeight="1" thickBot="1">
      <c r="A21" s="53" t="s">
        <v>19</v>
      </c>
      <c r="B21" s="53"/>
      <c r="C21" s="43" t="s">
        <v>20</v>
      </c>
      <c r="D21" s="49">
        <f>D23+D26</f>
        <v>6520009.2799999863</v>
      </c>
      <c r="E21" s="34">
        <f t="shared" ref="E21:I21" si="0">E23+E26</f>
        <v>0</v>
      </c>
      <c r="F21" s="15">
        <f t="shared" si="0"/>
        <v>0</v>
      </c>
      <c r="G21" s="15">
        <f t="shared" si="0"/>
        <v>-7183.1999999999971</v>
      </c>
      <c r="H21" s="15">
        <f t="shared" si="0"/>
        <v>-4807.6000000000058</v>
      </c>
      <c r="I21" s="15">
        <f t="shared" si="0"/>
        <v>0</v>
      </c>
    </row>
    <row r="22" spans="1:9" ht="24.75" customHeight="1">
      <c r="A22" s="53" t="s">
        <v>21</v>
      </c>
      <c r="B22" s="53"/>
      <c r="C22" s="44" t="s">
        <v>22</v>
      </c>
      <c r="D22" s="49">
        <f>D23+D26</f>
        <v>6520009.2799999863</v>
      </c>
      <c r="E22" s="1"/>
      <c r="G22" s="33">
        <f>G23+G26</f>
        <v>-7183.1999999999971</v>
      </c>
      <c r="H22" s="33">
        <f>H23+H26</f>
        <v>-4807.6000000000058</v>
      </c>
      <c r="I22" s="33">
        <f>I23+I26</f>
        <v>0</v>
      </c>
    </row>
    <row r="23" spans="1:9" ht="24.75" customHeight="1">
      <c r="A23" s="53" t="s">
        <v>23</v>
      </c>
      <c r="B23" s="53"/>
      <c r="C23" s="44" t="s">
        <v>24</v>
      </c>
      <c r="D23" s="49">
        <f>D24+D25</f>
        <v>80243501.479999989</v>
      </c>
      <c r="E23" s="1"/>
      <c r="G23" s="16">
        <f>G24+G25</f>
        <v>59057.8</v>
      </c>
      <c r="H23" s="16">
        <f>H24+H25</f>
        <v>69846.399999999994</v>
      </c>
      <c r="I23" s="16">
        <f>I24+I25</f>
        <v>74654</v>
      </c>
    </row>
    <row r="24" spans="1:9" s="31" customFormat="1" ht="36.75" customHeight="1">
      <c r="A24" s="54" t="s">
        <v>25</v>
      </c>
      <c r="B24" s="54"/>
      <c r="C24" s="45" t="s">
        <v>26</v>
      </c>
      <c r="D24" s="48">
        <f>40729101.48+39200000</f>
        <v>79929101.479999989</v>
      </c>
      <c r="E24" s="24"/>
      <c r="G24" s="25">
        <v>59057.8</v>
      </c>
      <c r="H24" s="25">
        <v>69846.399999999994</v>
      </c>
      <c r="I24" s="25">
        <v>74654</v>
      </c>
    </row>
    <row r="25" spans="1:9" ht="36.75" customHeight="1">
      <c r="A25" s="53" t="s">
        <v>25</v>
      </c>
      <c r="B25" s="53"/>
      <c r="C25" s="44" t="s">
        <v>48</v>
      </c>
      <c r="D25" s="50">
        <f>300000+14400</f>
        <v>314400</v>
      </c>
      <c r="E25" s="1"/>
      <c r="G25" s="13"/>
      <c r="H25" s="13"/>
      <c r="I25" s="13"/>
    </row>
    <row r="26" spans="1:9" ht="24.75" customHeight="1">
      <c r="A26" s="53" t="s">
        <v>27</v>
      </c>
      <c r="B26" s="53"/>
      <c r="C26" s="44" t="s">
        <v>28</v>
      </c>
      <c r="D26" s="49">
        <f>D27</f>
        <v>-73723492.200000003</v>
      </c>
      <c r="E26" s="1"/>
      <c r="G26" s="16">
        <f>G27</f>
        <v>-66241</v>
      </c>
      <c r="H26" s="16">
        <f>H27</f>
        <v>-74654</v>
      </c>
      <c r="I26" s="16">
        <f>I27</f>
        <v>-74654</v>
      </c>
    </row>
    <row r="27" spans="1:9" ht="36" customHeight="1" thickBot="1">
      <c r="A27" s="53" t="s">
        <v>29</v>
      </c>
      <c r="B27" s="53"/>
      <c r="C27" s="44" t="s">
        <v>30</v>
      </c>
      <c r="D27" s="49">
        <v>-73723492.200000003</v>
      </c>
      <c r="E27" s="1"/>
      <c r="G27" s="13">
        <f>-G15</f>
        <v>-66241</v>
      </c>
      <c r="H27" s="13">
        <f>-H15</f>
        <v>-74654</v>
      </c>
      <c r="I27" s="13">
        <f>-I15</f>
        <v>-74654</v>
      </c>
    </row>
    <row r="28" spans="1:9" s="38" customFormat="1" ht="15.75" customHeight="1" thickBot="1">
      <c r="A28" s="53" t="s">
        <v>31</v>
      </c>
      <c r="B28" s="53"/>
      <c r="C28" s="41" t="s">
        <v>32</v>
      </c>
      <c r="D28" s="47">
        <f>D29+D30</f>
        <v>273643847.94000006</v>
      </c>
      <c r="E28" s="7"/>
      <c r="G28" s="17">
        <f>G29+G30</f>
        <v>0</v>
      </c>
      <c r="H28" s="17">
        <f>H29+H30</f>
        <v>0</v>
      </c>
      <c r="I28" s="17">
        <f>I29+I30</f>
        <v>0</v>
      </c>
    </row>
    <row r="29" spans="1:9" s="38" customFormat="1" ht="24.75" customHeight="1">
      <c r="A29" s="53" t="s">
        <v>33</v>
      </c>
      <c r="B29" s="53"/>
      <c r="C29" s="43" t="s">
        <v>34</v>
      </c>
      <c r="D29" s="50">
        <f>-3864954943-D11-D15-D24-D25-D16</f>
        <v>-4054921936.6799998</v>
      </c>
      <c r="E29" s="18">
        <f t="shared" ref="E29:F29" si="1">-4618773.4-E11-E15-E24-E25-E16</f>
        <v>-4618773.4000000004</v>
      </c>
      <c r="F29" s="18">
        <f t="shared" si="1"/>
        <v>-4618773.4000000004</v>
      </c>
      <c r="G29" s="21">
        <f>-2908588.7-G11-G15-G24-G25-G16</f>
        <v>-3033887.5</v>
      </c>
      <c r="H29" s="18">
        <f>-H11-H15-H24-H25-H16</f>
        <v>-144500.4</v>
      </c>
      <c r="I29" s="18">
        <f>-I11-I15-I24-I25-I16</f>
        <v>-149308</v>
      </c>
    </row>
    <row r="30" spans="1:9" s="38" customFormat="1" ht="25.5" customHeight="1" thickBot="1">
      <c r="A30" s="53" t="s">
        <v>35</v>
      </c>
      <c r="B30" s="53"/>
      <c r="C30" s="43" t="s">
        <v>36</v>
      </c>
      <c r="D30" s="52">
        <f>4155913190.94-D12-D19-D27-D20</f>
        <v>4328565784.6199999</v>
      </c>
      <c r="E30" s="1"/>
      <c r="G30" s="22">
        <f>2908588.7-G12-G19-G27-G20</f>
        <v>3033887.5</v>
      </c>
      <c r="H30" s="19">
        <f>-H12-H19-H27-H20</f>
        <v>144500.4</v>
      </c>
      <c r="I30" s="19">
        <f>-I12-I19-I27-I20</f>
        <v>149308</v>
      </c>
    </row>
    <row r="31" spans="1:9" ht="46.5" customHeight="1" thickBot="1">
      <c r="A31" s="54"/>
      <c r="B31" s="54"/>
      <c r="C31" s="42" t="s">
        <v>37</v>
      </c>
      <c r="D31" s="51">
        <f>D13+D21+D28+D10</f>
        <v>290958247.94000006</v>
      </c>
      <c r="E31" s="7"/>
      <c r="G31" s="20">
        <f>G13+G21+G28+G10</f>
        <v>0</v>
      </c>
      <c r="H31" s="20">
        <f>H13+H21+H28+H10</f>
        <v>0</v>
      </c>
      <c r="I31" s="20">
        <f>I13+I21+I28+I10</f>
        <v>0</v>
      </c>
    </row>
    <row r="32" spans="1:9">
      <c r="A32" s="1"/>
      <c r="B32" s="1"/>
      <c r="C32" s="1"/>
      <c r="D32" s="7"/>
      <c r="E32" s="1"/>
      <c r="G32" s="7"/>
      <c r="H32" s="7"/>
      <c r="I32" s="7"/>
    </row>
    <row r="34" spans="2:9">
      <c r="D34" s="32"/>
      <c r="F34" s="32"/>
      <c r="G34" s="32"/>
      <c r="H34" s="32"/>
      <c r="I34" s="32"/>
    </row>
    <row r="35" spans="2:9">
      <c r="D35" s="32"/>
      <c r="G35" s="32"/>
      <c r="H35" s="32"/>
      <c r="I35" s="32"/>
    </row>
    <row r="36" spans="2:9">
      <c r="B36" s="32"/>
    </row>
    <row r="37" spans="2:9">
      <c r="B37" s="32"/>
    </row>
    <row r="38" spans="2:9">
      <c r="B38" s="32"/>
    </row>
    <row r="39" spans="2:9">
      <c r="B39" s="32"/>
    </row>
    <row r="42" spans="2:9">
      <c r="B42" s="32"/>
    </row>
    <row r="43" spans="2:9">
      <c r="B43" s="32"/>
    </row>
    <row r="44" spans="2:9">
      <c r="B44" s="32"/>
    </row>
    <row r="45" spans="2:9">
      <c r="B45" s="32"/>
    </row>
    <row r="46" spans="2:9">
      <c r="B46" s="32"/>
      <c r="C46" s="32"/>
    </row>
  </sheetData>
  <mergeCells count="25">
    <mergeCell ref="A14:B14"/>
    <mergeCell ref="A6:D6"/>
    <mergeCell ref="A8:B8"/>
    <mergeCell ref="A9:B9"/>
    <mergeCell ref="A10:B10"/>
    <mergeCell ref="A11:B11"/>
    <mergeCell ref="A12:B12"/>
    <mergeCell ref="A13:B13"/>
    <mergeCell ref="A26:B26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7:B27"/>
    <mergeCell ref="A28:B28"/>
    <mergeCell ref="A29:B29"/>
    <mergeCell ref="A30:B30"/>
    <mergeCell ref="A31:B31"/>
  </mergeCells>
  <pageMargins left="1.03" right="0.39370078740157483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ИФБД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2018-05-07T11:37:44Z</dcterms:modified>
</cp:coreProperties>
</file>