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6110" windowHeight="10920"/>
  </bookViews>
  <sheets>
    <sheet name="приложение ИФБД" sheetId="12" r:id="rId1"/>
  </sheets>
  <calcPr calcId="125725"/>
</workbook>
</file>

<file path=xl/calcChain.xml><?xml version="1.0" encoding="utf-8"?>
<calcChain xmlns="http://schemas.openxmlformats.org/spreadsheetml/2006/main">
  <c r="J30" i="12"/>
  <c r="D30"/>
  <c r="J29"/>
  <c r="D29"/>
  <c r="D25"/>
  <c r="D19"/>
  <c r="D24"/>
  <c r="D20" l="1"/>
  <c r="J25" l="1"/>
  <c r="D23"/>
  <c r="D22" s="1"/>
  <c r="J19"/>
  <c r="E26"/>
  <c r="F26"/>
  <c r="G26"/>
  <c r="G21" s="1"/>
  <c r="H26"/>
  <c r="H21" s="1"/>
  <c r="I26"/>
  <c r="J26"/>
  <c r="D26"/>
  <c r="J24"/>
  <c r="J23" s="1"/>
  <c r="J22" s="1"/>
  <c r="E30"/>
  <c r="F30"/>
  <c r="G30"/>
  <c r="H30"/>
  <c r="I30"/>
  <c r="E29"/>
  <c r="F29"/>
  <c r="G29"/>
  <c r="H29"/>
  <c r="I29"/>
  <c r="E28"/>
  <c r="H28"/>
  <c r="I28"/>
  <c r="E23"/>
  <c r="F23"/>
  <c r="F22" s="1"/>
  <c r="G23"/>
  <c r="H23"/>
  <c r="I23"/>
  <c r="E22"/>
  <c r="H22"/>
  <c r="I22"/>
  <c r="E21"/>
  <c r="F21"/>
  <c r="I21"/>
  <c r="E18"/>
  <c r="F18"/>
  <c r="F13" s="1"/>
  <c r="G18"/>
  <c r="H18"/>
  <c r="I18"/>
  <c r="J18"/>
  <c r="H13"/>
  <c r="I13"/>
  <c r="I31" s="1"/>
  <c r="E14"/>
  <c r="E13" s="1"/>
  <c r="E31" s="1"/>
  <c r="F14"/>
  <c r="G14"/>
  <c r="H14"/>
  <c r="I14"/>
  <c r="J14"/>
  <c r="E10"/>
  <c r="F10"/>
  <c r="G10"/>
  <c r="H10"/>
  <c r="I10"/>
  <c r="J10"/>
  <c r="D14"/>
  <c r="I27"/>
  <c r="H27"/>
  <c r="G27"/>
  <c r="D10"/>
  <c r="D18" l="1"/>
  <c r="D13" s="1"/>
  <c r="G22"/>
  <c r="H31"/>
  <c r="G13"/>
  <c r="G28"/>
  <c r="J28"/>
  <c r="F28"/>
  <c r="F31" s="1"/>
  <c r="J21"/>
  <c r="J13"/>
  <c r="D28"/>
  <c r="D21"/>
  <c r="G31" l="1"/>
  <c r="J31"/>
  <c r="D31"/>
</calcChain>
</file>

<file path=xl/sharedStrings.xml><?xml version="1.0" encoding="utf-8"?>
<sst xmlns="http://schemas.openxmlformats.org/spreadsheetml/2006/main" count="59" uniqueCount="54">
  <si>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</si>
  <si>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</si>
  <si>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</si>
  <si>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</si>
  <si>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</si>
  <si>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</si>
  <si>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</si>
  <si>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</si>
  <si>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</si>
  <si>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</si>
  <si>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</si>
  <si>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</si>
  <si>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</si>
  <si>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</si>
  <si>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</si>
  <si>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000 01 03 01 00 00 0000 800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</si>
  <si>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</si>
  <si>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</si>
  <si>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</si>
  <si>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</si>
  <si>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</si>
  <si>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</si>
  <si>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</si>
  <si>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</si>
  <si>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</si>
  <si>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</si>
  <si>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</si>
  <si>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</si>
  <si>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</si>
  <si>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</si>
  <si>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</si>
  <si>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</si>
  <si>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 xml:space="preserve">Изменение остатков средств на счетах по учету средств бюджета 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</si>
  <si>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</si>
  <si>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</si>
  <si>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</si>
  <si>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</si>
  <si>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</si>
  <si>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</si>
  <si>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</si>
  <si>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</si>
  <si>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</si>
  <si>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</si>
  <si>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 xml:space="preserve">к решению Думы </t>
  </si>
  <si>
    <t>Кондинского района</t>
  </si>
  <si>
    <t xml:space="preserve">от                     № </t>
  </si>
  <si>
    <t xml:space="preserve"> 2019 год</t>
  </si>
  <si>
    <t xml:space="preserve"> 2020 год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</si>
  <si>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</si>
  <si>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>рублей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</si>
  <si>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(дефицит бюджета) 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</si>
  <si>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(покрытие дефицита) </t>
  </si>
  <si>
    <t>Приложение 13</t>
  </si>
  <si>
    <t>Источники внутреннего финансирования дефицита бюджета муниципального образования Кондинский район на 2019-2020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</si>
</sst>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Fill="1"/>
    <xf numFmtId="4" fontId="4" fillId="0" borderId="0" xfId="0" applyNumberFormat="1" applyFont="1"/>
    <xf numFmtId="0" fontId="1" fillId="0" borderId="1" xfId="0" applyFont="1" applyBorder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4" fontId="2" fillId="0" borderId="4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4" fontId="2" fillId="0" borderId="1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/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"/>
  <sheetViews>
    <sheetView tabSelected="1" workbookViewId="0">
      <selection activeCell="C4" sqref="C4"/>
    </sheetView>
  </sheetViews>
  <sheetFormatPr defaultRowHeight="15"/>
  <cols>
    <col min="1" max="1" width="5.7109375" style="9" customWidth="1"/>
    <col min="2" max="2" width="18.85546875" style="9" customWidth="1"/>
    <col min="3" max="3" width="54.42578125" style="9" customWidth="1"/>
    <col min="4" max="4" width="21.85546875" style="9" customWidth="1"/>
    <col min="5" max="5" width="14.7109375" style="9" hidden="1" customWidth="1"/>
    <col min="6" max="6" width="10" style="9" hidden="1" customWidth="1"/>
    <col min="7" max="9" width="19.5703125" style="9" hidden="1" customWidth="1"/>
    <col min="10" max="10" width="21.5703125" style="9" customWidth="1"/>
    <col min="11" max="16384" width="9.140625" style="9"/>
  </cols>
  <sheetData>
    <row r="1" spans="1:10" s="8" customFormat="1" ht="15.75">
      <c r="A1" s="6"/>
      <c r="B1" s="7"/>
      <c r="J1" s="1" t="s">
        <v>52</v>
      </c>
    </row>
    <row r="2" spans="1:10" s="8" customFormat="1" ht="15.75">
      <c r="A2" s="6"/>
      <c r="B2" s="7"/>
      <c r="J2" s="1" t="s">
        <v>43</v>
      </c>
    </row>
    <row r="3" spans="1:10" s="8" customFormat="1" ht="15.75" customHeight="1">
      <c r="A3" s="6"/>
      <c r="B3" s="7"/>
      <c r="J3" s="1" t="s">
        <v>44</v>
      </c>
    </row>
    <row r="4" spans="1:10" s="8" customFormat="1" ht="15.75">
      <c r="A4" s="6"/>
      <c r="B4" s="7"/>
      <c r="J4" s="1" t="s">
        <v>45</v>
      </c>
    </row>
    <row r="5" spans="1:10">
      <c r="A5" s="1"/>
      <c r="B5" s="1"/>
      <c r="C5" s="1"/>
      <c r="D5" s="1"/>
      <c r="E5" s="1"/>
      <c r="G5" s="1"/>
      <c r="H5" s="1"/>
      <c r="I5" s="1"/>
    </row>
    <row r="6" spans="1:10" ht="45.75" customHeight="1">
      <c r="A6" s="43" t="s">
        <v>53</v>
      </c>
      <c r="B6" s="43"/>
      <c r="C6" s="43"/>
      <c r="D6" s="43"/>
      <c r="E6" s="43"/>
      <c r="F6" s="43"/>
      <c r="G6" s="43"/>
      <c r="H6" s="43"/>
      <c r="I6" s="43"/>
      <c r="J6" s="43"/>
    </row>
    <row r="7" spans="1:10" ht="14.25" customHeight="1" thickBot="1">
      <c r="A7" s="1"/>
      <c r="B7" s="1"/>
      <c r="C7" s="1"/>
      <c r="D7" s="13"/>
      <c r="E7" s="1"/>
      <c r="F7" s="13"/>
      <c r="G7" s="2" t="s">
        <v>0</v>
      </c>
      <c r="H7" s="2" t="s">
        <v>0</v>
      </c>
      <c r="I7" s="2" t="s">
        <v>0</v>
      </c>
      <c r="J7" s="6" t="s">
        <v>49</v>
      </c>
    </row>
    <row r="8" spans="1:10" ht="68.25" customHeight="1" thickBot="1">
      <c r="A8" s="44" t="s">
        <v>1</v>
      </c>
      <c r="B8" s="44"/>
      <c r="C8" s="45" t="s">
        <v>2</v>
      </c>
      <c r="D8" s="36" t="s">
        <v>46</v>
      </c>
      <c r="E8" s="1"/>
      <c r="F8" s="13"/>
      <c r="G8" s="3" t="s">
        <v>38</v>
      </c>
      <c r="H8" s="3" t="s">
        <v>39</v>
      </c>
      <c r="I8" s="16" t="s">
        <v>40</v>
      </c>
      <c r="J8" s="36" t="s">
        <v>47</v>
      </c>
    </row>
    <row r="9" spans="1:10" ht="13.5" customHeight="1">
      <c r="A9" s="39">
        <v>1</v>
      </c>
      <c r="B9" s="39"/>
      <c r="C9" s="37">
        <v>2</v>
      </c>
      <c r="D9" s="12">
        <v>3</v>
      </c>
      <c r="E9" s="1"/>
      <c r="F9" s="13"/>
      <c r="G9" s="4">
        <v>3</v>
      </c>
      <c r="H9" s="4">
        <v>3</v>
      </c>
      <c r="I9" s="17">
        <v>3</v>
      </c>
      <c r="J9" s="46"/>
    </row>
    <row r="10" spans="1:10" s="13" customFormat="1" ht="25.5" customHeight="1">
      <c r="A10" s="40" t="s">
        <v>3</v>
      </c>
      <c r="B10" s="40"/>
      <c r="C10" s="14" t="s">
        <v>4</v>
      </c>
      <c r="D10" s="18">
        <f>D11+D12</f>
        <v>0</v>
      </c>
      <c r="E10" s="18">
        <f t="shared" ref="E10:J10" si="0">E11+E12</f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</row>
    <row r="11" spans="1:10" ht="30" customHeight="1">
      <c r="A11" s="40" t="s">
        <v>5</v>
      </c>
      <c r="B11" s="40"/>
      <c r="C11" s="14" t="s">
        <v>6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</row>
    <row r="12" spans="1:10" ht="30" customHeight="1">
      <c r="A12" s="41" t="s">
        <v>7</v>
      </c>
      <c r="B12" s="41"/>
      <c r="C12" s="47" t="s">
        <v>8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</row>
    <row r="13" spans="1:10" s="13" customFormat="1" ht="29.25" customHeight="1">
      <c r="A13" s="38" t="s">
        <v>9</v>
      </c>
      <c r="B13" s="38"/>
      <c r="C13" s="14" t="s">
        <v>10</v>
      </c>
      <c r="D13" s="18">
        <f>D14+D18</f>
        <v>-11752494.479999997</v>
      </c>
      <c r="E13" s="18">
        <f t="shared" ref="E13:J13" si="1">E14+E18</f>
        <v>0</v>
      </c>
      <c r="F13" s="18">
        <f t="shared" si="1"/>
        <v>0</v>
      </c>
      <c r="G13" s="18">
        <f t="shared" si="1"/>
        <v>7183.1999999999971</v>
      </c>
      <c r="H13" s="18">
        <f t="shared" si="1"/>
        <v>4807.6000000000058</v>
      </c>
      <c r="I13" s="18">
        <f t="shared" si="1"/>
        <v>0</v>
      </c>
      <c r="J13" s="18">
        <f t="shared" si="1"/>
        <v>0</v>
      </c>
    </row>
    <row r="14" spans="1:10" ht="37.5" customHeight="1">
      <c r="A14" s="38" t="s">
        <v>11</v>
      </c>
      <c r="B14" s="38"/>
      <c r="C14" s="14" t="s">
        <v>12</v>
      </c>
      <c r="D14" s="18">
        <f>D15+D16+D17</f>
        <v>63633596.350000001</v>
      </c>
      <c r="E14" s="18">
        <f t="shared" ref="E14:J14" si="2">E15+E16+E17</f>
        <v>0</v>
      </c>
      <c r="F14" s="18">
        <f t="shared" si="2"/>
        <v>0</v>
      </c>
      <c r="G14" s="18">
        <f t="shared" si="2"/>
        <v>66241</v>
      </c>
      <c r="H14" s="18">
        <f t="shared" si="2"/>
        <v>74654</v>
      </c>
      <c r="I14" s="18">
        <f t="shared" si="2"/>
        <v>74654</v>
      </c>
      <c r="J14" s="18">
        <f t="shared" si="2"/>
        <v>63633596.350000001</v>
      </c>
    </row>
    <row r="15" spans="1:10" s="10" customFormat="1" ht="49.5" customHeight="1">
      <c r="A15" s="42" t="s">
        <v>13</v>
      </c>
      <c r="B15" s="42"/>
      <c r="C15" s="48" t="s">
        <v>14</v>
      </c>
      <c r="D15" s="19">
        <v>63633596.350000001</v>
      </c>
      <c r="E15" s="20"/>
      <c r="F15" s="49"/>
      <c r="G15" s="21">
        <v>66241</v>
      </c>
      <c r="H15" s="21">
        <v>74654</v>
      </c>
      <c r="I15" s="22">
        <v>74654</v>
      </c>
      <c r="J15" s="23">
        <v>63633596.350000001</v>
      </c>
    </row>
    <row r="16" spans="1:10" ht="56.25" customHeight="1">
      <c r="A16" s="38" t="s">
        <v>13</v>
      </c>
      <c r="B16" s="38"/>
      <c r="C16" s="14" t="s">
        <v>51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</row>
    <row r="17" spans="1:10" ht="83.25" hidden="1" customHeight="1">
      <c r="A17" s="38" t="s">
        <v>41</v>
      </c>
      <c r="B17" s="38"/>
      <c r="C17" s="14" t="s">
        <v>42</v>
      </c>
      <c r="D17" s="18"/>
      <c r="E17" s="5"/>
      <c r="F17" s="50"/>
      <c r="G17" s="24"/>
      <c r="H17" s="24"/>
      <c r="I17" s="25"/>
      <c r="J17" s="26"/>
    </row>
    <row r="18" spans="1:10" ht="36.75" customHeight="1">
      <c r="A18" s="38" t="s">
        <v>15</v>
      </c>
      <c r="B18" s="38"/>
      <c r="C18" s="14" t="s">
        <v>16</v>
      </c>
      <c r="D18" s="18">
        <f>D19+D20</f>
        <v>-75386090.829999998</v>
      </c>
      <c r="E18" s="18">
        <f t="shared" ref="E18:J18" si="3">E19+E20</f>
        <v>0</v>
      </c>
      <c r="F18" s="18">
        <f t="shared" si="3"/>
        <v>0</v>
      </c>
      <c r="G18" s="18">
        <f t="shared" si="3"/>
        <v>-59057.8</v>
      </c>
      <c r="H18" s="18">
        <f t="shared" si="3"/>
        <v>-69846.399999999994</v>
      </c>
      <c r="I18" s="18">
        <f t="shared" si="3"/>
        <v>-74654</v>
      </c>
      <c r="J18" s="18">
        <f t="shared" si="3"/>
        <v>-63633596.349999994</v>
      </c>
    </row>
    <row r="19" spans="1:10" ht="36.75" customHeight="1">
      <c r="A19" s="38" t="s">
        <v>17</v>
      </c>
      <c r="B19" s="38"/>
      <c r="C19" s="14" t="s">
        <v>18</v>
      </c>
      <c r="D19" s="27">
        <f>-34523492.2-23862598.63</f>
        <v>-58386090.829999998</v>
      </c>
      <c r="E19" s="5"/>
      <c r="F19" s="50"/>
      <c r="G19" s="28">
        <v>-59057.8</v>
      </c>
      <c r="H19" s="28">
        <v>-69846.399999999994</v>
      </c>
      <c r="I19" s="29">
        <v>-74654</v>
      </c>
      <c r="J19" s="26">
        <f>-39770997.72-23862598.63</f>
        <v>-63633596.349999994</v>
      </c>
    </row>
    <row r="20" spans="1:10" ht="37.5" customHeight="1">
      <c r="A20" s="38" t="s">
        <v>17</v>
      </c>
      <c r="B20" s="38"/>
      <c r="C20" s="14" t="s">
        <v>50</v>
      </c>
      <c r="D20" s="27">
        <f>-36000000+19000000</f>
        <v>-17000000</v>
      </c>
      <c r="E20" s="5"/>
      <c r="F20" s="50"/>
      <c r="G20" s="30"/>
      <c r="H20" s="30"/>
      <c r="I20" s="31"/>
      <c r="J20" s="26">
        <v>0</v>
      </c>
    </row>
    <row r="21" spans="1:10" s="13" customFormat="1" ht="30" customHeight="1">
      <c r="A21" s="38" t="s">
        <v>19</v>
      </c>
      <c r="B21" s="38"/>
      <c r="C21" s="15" t="s">
        <v>20</v>
      </c>
      <c r="D21" s="27">
        <f>D23+D26</f>
        <v>11752494.479999997</v>
      </c>
      <c r="E21" s="27">
        <f t="shared" ref="E21:J21" si="4">E23+E26</f>
        <v>0</v>
      </c>
      <c r="F21" s="27">
        <f t="shared" si="4"/>
        <v>0</v>
      </c>
      <c r="G21" s="27">
        <f t="shared" si="4"/>
        <v>-7183.1999999999971</v>
      </c>
      <c r="H21" s="27">
        <f t="shared" si="4"/>
        <v>-4807.6000000000058</v>
      </c>
      <c r="I21" s="27">
        <f t="shared" si="4"/>
        <v>0</v>
      </c>
      <c r="J21" s="27">
        <f t="shared" si="4"/>
        <v>0</v>
      </c>
    </row>
    <row r="22" spans="1:10" ht="24.75" customHeight="1">
      <c r="A22" s="38" t="s">
        <v>21</v>
      </c>
      <c r="B22" s="38"/>
      <c r="C22" s="15" t="s">
        <v>22</v>
      </c>
      <c r="D22" s="27">
        <f>D23+D26</f>
        <v>11752494.479999997</v>
      </c>
      <c r="E22" s="27">
        <f t="shared" ref="E22:J22" si="5">E23+E26</f>
        <v>0</v>
      </c>
      <c r="F22" s="27">
        <f t="shared" si="5"/>
        <v>0</v>
      </c>
      <c r="G22" s="27">
        <f t="shared" si="5"/>
        <v>-7183.1999999999971</v>
      </c>
      <c r="H22" s="27">
        <f t="shared" si="5"/>
        <v>-4807.6000000000058</v>
      </c>
      <c r="I22" s="27">
        <f t="shared" si="5"/>
        <v>0</v>
      </c>
      <c r="J22" s="27">
        <f t="shared" si="5"/>
        <v>0</v>
      </c>
    </row>
    <row r="23" spans="1:10" ht="24.75" customHeight="1">
      <c r="A23" s="38" t="s">
        <v>23</v>
      </c>
      <c r="B23" s="38"/>
      <c r="C23" s="15" t="s">
        <v>24</v>
      </c>
      <c r="D23" s="27">
        <f>D24+D25</f>
        <v>75386090.829999998</v>
      </c>
      <c r="E23" s="27">
        <f t="shared" ref="E23:J23" si="6">E24+E25</f>
        <v>0</v>
      </c>
      <c r="F23" s="27">
        <f t="shared" si="6"/>
        <v>0</v>
      </c>
      <c r="G23" s="27">
        <f t="shared" si="6"/>
        <v>59057.8</v>
      </c>
      <c r="H23" s="27">
        <f t="shared" si="6"/>
        <v>69846.399999999994</v>
      </c>
      <c r="I23" s="27">
        <f t="shared" si="6"/>
        <v>74654</v>
      </c>
      <c r="J23" s="27">
        <f t="shared" si="6"/>
        <v>63633596.349999994</v>
      </c>
    </row>
    <row r="24" spans="1:10" s="10" customFormat="1" ht="36.75" customHeight="1">
      <c r="A24" s="42" t="s">
        <v>25</v>
      </c>
      <c r="B24" s="42"/>
      <c r="C24" s="51" t="s">
        <v>26</v>
      </c>
      <c r="D24" s="19">
        <f>34523492.2+23862598.63</f>
        <v>58386090.829999998</v>
      </c>
      <c r="E24" s="20"/>
      <c r="F24" s="49"/>
      <c r="G24" s="32">
        <v>59057.8</v>
      </c>
      <c r="H24" s="32">
        <v>69846.399999999994</v>
      </c>
      <c r="I24" s="33">
        <v>74654</v>
      </c>
      <c r="J24" s="19">
        <f>39770997.72+23862598.63</f>
        <v>63633596.349999994</v>
      </c>
    </row>
    <row r="25" spans="1:10" ht="36.75" customHeight="1">
      <c r="A25" s="38" t="s">
        <v>25</v>
      </c>
      <c r="B25" s="38"/>
      <c r="C25" s="15" t="s">
        <v>48</v>
      </c>
      <c r="D25" s="34">
        <f>300000+14400+16685600</f>
        <v>17000000</v>
      </c>
      <c r="E25" s="5"/>
      <c r="F25" s="50"/>
      <c r="G25" s="28"/>
      <c r="H25" s="28"/>
      <c r="I25" s="29"/>
      <c r="J25" s="26">
        <f>300000+14400-314400</f>
        <v>0</v>
      </c>
    </row>
    <row r="26" spans="1:10" ht="24.75" customHeight="1">
      <c r="A26" s="38" t="s">
        <v>27</v>
      </c>
      <c r="B26" s="38"/>
      <c r="C26" s="15" t="s">
        <v>28</v>
      </c>
      <c r="D26" s="27">
        <f>D27</f>
        <v>-63633596.350000001</v>
      </c>
      <c r="E26" s="27">
        <f t="shared" ref="E26:J26" si="7">E27</f>
        <v>0</v>
      </c>
      <c r="F26" s="27">
        <f t="shared" si="7"/>
        <v>0</v>
      </c>
      <c r="G26" s="27">
        <f t="shared" si="7"/>
        <v>-66241</v>
      </c>
      <c r="H26" s="27">
        <f t="shared" si="7"/>
        <v>-74654</v>
      </c>
      <c r="I26" s="27">
        <f t="shared" si="7"/>
        <v>-74654</v>
      </c>
      <c r="J26" s="27">
        <f t="shared" si="7"/>
        <v>-63633596.350000001</v>
      </c>
    </row>
    <row r="27" spans="1:10" ht="36" customHeight="1">
      <c r="A27" s="38" t="s">
        <v>29</v>
      </c>
      <c r="B27" s="38"/>
      <c r="C27" s="15" t="s">
        <v>30</v>
      </c>
      <c r="D27" s="27">
        <v>-63633596.350000001</v>
      </c>
      <c r="E27" s="5"/>
      <c r="F27" s="50"/>
      <c r="G27" s="28">
        <f>-G15</f>
        <v>-66241</v>
      </c>
      <c r="H27" s="28">
        <f>-H15</f>
        <v>-74654</v>
      </c>
      <c r="I27" s="29">
        <f>-I15</f>
        <v>-74654</v>
      </c>
      <c r="J27" s="26">
        <v>-63633596.350000001</v>
      </c>
    </row>
    <row r="28" spans="1:10" s="13" customFormat="1" ht="15.75" customHeight="1">
      <c r="A28" s="38" t="s">
        <v>31</v>
      </c>
      <c r="B28" s="38"/>
      <c r="C28" s="14" t="s">
        <v>32</v>
      </c>
      <c r="D28" s="18">
        <f>D29+D30</f>
        <v>0</v>
      </c>
      <c r="E28" s="18">
        <f t="shared" ref="E28:J28" si="8">E29+E30</f>
        <v>0</v>
      </c>
      <c r="F28" s="18">
        <f t="shared" si="8"/>
        <v>0</v>
      </c>
      <c r="G28" s="18">
        <f t="shared" si="8"/>
        <v>0</v>
      </c>
      <c r="H28" s="18">
        <f t="shared" si="8"/>
        <v>0</v>
      </c>
      <c r="I28" s="18">
        <f t="shared" si="8"/>
        <v>0</v>
      </c>
      <c r="J28" s="18">
        <f t="shared" si="8"/>
        <v>0</v>
      </c>
    </row>
    <row r="29" spans="1:10" s="13" customFormat="1" ht="24.75" customHeight="1">
      <c r="A29" s="38" t="s">
        <v>33</v>
      </c>
      <c r="B29" s="38"/>
      <c r="C29" s="15" t="s">
        <v>34</v>
      </c>
      <c r="D29" s="34">
        <f>-3114790680-D11-D15-D24-D25-D16</f>
        <v>-3253810367.1799998</v>
      </c>
      <c r="E29" s="34">
        <f t="shared" ref="E29:I29" si="9">-3498545-E11-E15-E24-E25-E16</f>
        <v>-3498545</v>
      </c>
      <c r="F29" s="34">
        <f t="shared" si="9"/>
        <v>-3498545</v>
      </c>
      <c r="G29" s="34">
        <f t="shared" si="9"/>
        <v>-3623843.8</v>
      </c>
      <c r="H29" s="34">
        <f t="shared" si="9"/>
        <v>-3643045.4</v>
      </c>
      <c r="I29" s="34">
        <f t="shared" si="9"/>
        <v>-3647853</v>
      </c>
      <c r="J29" s="34">
        <f>-3035788080-J11-J15-J24-J25-J16</f>
        <v>-3163055272.6999998</v>
      </c>
    </row>
    <row r="30" spans="1:10" s="13" customFormat="1" ht="25.5" customHeight="1">
      <c r="A30" s="38" t="s">
        <v>35</v>
      </c>
      <c r="B30" s="38"/>
      <c r="C30" s="15" t="s">
        <v>36</v>
      </c>
      <c r="D30" s="34">
        <f>3114790680-D12-D19-D27-D20</f>
        <v>3253810367.1799998</v>
      </c>
      <c r="E30" s="34">
        <f t="shared" ref="E30:I30" si="10">3498545-E12-E19-E27-E20</f>
        <v>3498545</v>
      </c>
      <c r="F30" s="34">
        <f t="shared" si="10"/>
        <v>3498545</v>
      </c>
      <c r="G30" s="34">
        <f t="shared" si="10"/>
        <v>3623843.8</v>
      </c>
      <c r="H30" s="34">
        <f t="shared" si="10"/>
        <v>3643045.4</v>
      </c>
      <c r="I30" s="34">
        <f t="shared" si="10"/>
        <v>3647853</v>
      </c>
      <c r="J30" s="34">
        <f>3035788080-J12-J19-J27-J20</f>
        <v>3163055272.6999998</v>
      </c>
    </row>
    <row r="31" spans="1:10" ht="46.5" customHeight="1">
      <c r="A31" s="42"/>
      <c r="B31" s="42"/>
      <c r="C31" s="48" t="s">
        <v>37</v>
      </c>
      <c r="D31" s="35">
        <f>D13+D21+D28+D10</f>
        <v>0</v>
      </c>
      <c r="E31" s="35">
        <f t="shared" ref="E31:J31" si="11">E13+E21+E28+E10</f>
        <v>0</v>
      </c>
      <c r="F31" s="35">
        <f t="shared" si="11"/>
        <v>0</v>
      </c>
      <c r="G31" s="35">
        <f t="shared" si="11"/>
        <v>0</v>
      </c>
      <c r="H31" s="35">
        <f t="shared" si="11"/>
        <v>0</v>
      </c>
      <c r="I31" s="35">
        <f t="shared" si="11"/>
        <v>0</v>
      </c>
      <c r="J31" s="35">
        <f t="shared" si="11"/>
        <v>0</v>
      </c>
    </row>
    <row r="32" spans="1:10">
      <c r="A32" s="1"/>
      <c r="B32" s="1"/>
      <c r="C32" s="1"/>
      <c r="D32" s="5"/>
      <c r="E32" s="1"/>
      <c r="G32" s="5"/>
      <c r="H32" s="5"/>
      <c r="I32" s="5"/>
    </row>
    <row r="34" spans="2:9">
      <c r="D34" s="11"/>
      <c r="F34" s="11"/>
      <c r="G34" s="11"/>
      <c r="H34" s="11"/>
      <c r="I34" s="11"/>
    </row>
    <row r="35" spans="2:9">
      <c r="D35" s="11"/>
      <c r="G35" s="11"/>
      <c r="H35" s="11"/>
      <c r="I35" s="11"/>
    </row>
    <row r="36" spans="2:9">
      <c r="B36" s="11"/>
    </row>
    <row r="37" spans="2:9">
      <c r="B37" s="11"/>
    </row>
    <row r="38" spans="2:9">
      <c r="B38" s="11"/>
    </row>
    <row r="39" spans="2:9">
      <c r="B39" s="11"/>
    </row>
    <row r="42" spans="2:9">
      <c r="B42" s="11"/>
    </row>
    <row r="43" spans="2:9">
      <c r="B43" s="11"/>
    </row>
    <row r="44" spans="2:9">
      <c r="B44" s="11"/>
    </row>
    <row r="45" spans="2:9">
      <c r="B45" s="11"/>
    </row>
    <row r="46" spans="2:9">
      <c r="B46" s="11"/>
      <c r="C46" s="11"/>
    </row>
  </sheetData>
  <mergeCells count="25">
    <mergeCell ref="A27:B27"/>
    <mergeCell ref="A28:B28"/>
    <mergeCell ref="A29:B29"/>
    <mergeCell ref="A30:B30"/>
    <mergeCell ref="A31:B31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6:J6"/>
    <mergeCell ref="A14:B14"/>
    <mergeCell ref="A8:B8"/>
    <mergeCell ref="A9:B9"/>
    <mergeCell ref="A10:B10"/>
    <mergeCell ref="A11:B11"/>
    <mergeCell ref="A12:B12"/>
    <mergeCell ref="A13:B13"/>
  </mergeCells>
  <pageMargins left="1.3779527559055118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ИФБД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2018-05-28T11:17:27Z</dcterms:modified>
</cp:coreProperties>
</file>