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13620"/>
  </bookViews>
  <sheets>
    <sheet name="9 месяцев 2023" sheetId="1" r:id="rId1"/>
  </sheets>
  <calcPr calcId="145621" iterate="1"/>
</workbook>
</file>

<file path=xl/calcChain.xml><?xml version="1.0" encoding="utf-8"?>
<calcChain xmlns="http://schemas.openxmlformats.org/spreadsheetml/2006/main">
  <c r="E62" i="1" l="1"/>
  <c r="E58" i="1"/>
  <c r="E56" i="1"/>
  <c r="E55" i="1"/>
  <c r="E51" i="1"/>
  <c r="E50" i="1"/>
  <c r="E49" i="1"/>
  <c r="E48" i="1"/>
  <c r="E46" i="1"/>
  <c r="E44" i="1"/>
  <c r="E43" i="1"/>
  <c r="E41" i="1"/>
  <c r="E38" i="1"/>
  <c r="E39" i="1"/>
  <c r="E40" i="1"/>
  <c r="E37" i="1"/>
  <c r="E32" i="1"/>
  <c r="E33" i="1"/>
  <c r="E31" i="1"/>
  <c r="E25" i="1"/>
  <c r="E24" i="1"/>
  <c r="E26" i="1"/>
  <c r="E27" i="1"/>
  <c r="E28" i="1"/>
  <c r="E23" i="1"/>
  <c r="E21" i="1"/>
  <c r="E18" i="1"/>
  <c r="E16" i="1"/>
  <c r="E11" i="1"/>
  <c r="E9" i="1"/>
  <c r="E10" i="1"/>
  <c r="E12" i="1"/>
  <c r="E13" i="1"/>
  <c r="E14" i="1"/>
  <c r="E8" i="1"/>
  <c r="E63" i="1" l="1"/>
  <c r="E60" i="1"/>
  <c r="E54" i="1"/>
  <c r="E35" i="1"/>
  <c r="E30" i="1"/>
  <c r="E20" i="1"/>
  <c r="H44" i="1" l="1"/>
  <c r="H33" i="1"/>
  <c r="H19" i="1"/>
  <c r="H18" i="1"/>
  <c r="H10" i="1"/>
  <c r="H62" i="1"/>
  <c r="H60" i="1"/>
  <c r="E57" i="1"/>
  <c r="E52" i="1"/>
  <c r="H55" i="1"/>
  <c r="H53" i="1"/>
  <c r="H50" i="1"/>
  <c r="H51" i="1"/>
  <c r="H48" i="1"/>
  <c r="H38" i="1"/>
  <c r="H39" i="1"/>
  <c r="H41" i="1"/>
  <c r="H37" i="1"/>
  <c r="H35" i="1"/>
  <c r="H31" i="1"/>
  <c r="H32" i="1"/>
  <c r="H28" i="1"/>
  <c r="H26" i="1"/>
  <c r="H23" i="1"/>
  <c r="H21" i="1"/>
  <c r="H16" i="1"/>
  <c r="G63" i="1"/>
  <c r="H63" i="1"/>
  <c r="G62" i="1"/>
  <c r="G60" i="1"/>
  <c r="H58" i="1"/>
  <c r="G58" i="1"/>
  <c r="G55" i="1"/>
  <c r="G56" i="1"/>
  <c r="H56" i="1"/>
  <c r="H54" i="1"/>
  <c r="G54" i="1"/>
  <c r="G53" i="1"/>
  <c r="G49" i="1"/>
  <c r="H49" i="1"/>
  <c r="G50" i="1"/>
  <c r="G51" i="1"/>
  <c r="G48" i="1"/>
  <c r="H46" i="1"/>
  <c r="G46" i="1"/>
  <c r="G44" i="1"/>
  <c r="H43" i="1"/>
  <c r="G43" i="1"/>
  <c r="G38" i="1"/>
  <c r="G39" i="1"/>
  <c r="G40" i="1"/>
  <c r="H40" i="1"/>
  <c r="G41" i="1"/>
  <c r="G37" i="1"/>
  <c r="G35" i="1"/>
  <c r="G32" i="1"/>
  <c r="G33" i="1"/>
  <c r="G31" i="1"/>
  <c r="H30" i="1"/>
  <c r="G30" i="1"/>
  <c r="G25" i="1"/>
  <c r="H25" i="1"/>
  <c r="G26" i="1"/>
  <c r="G27" i="1"/>
  <c r="H27" i="1"/>
  <c r="G28" i="1"/>
  <c r="G24" i="1"/>
  <c r="G23" i="1"/>
  <c r="G21" i="1"/>
  <c r="G20" i="1"/>
  <c r="G19" i="1"/>
  <c r="G18" i="1"/>
  <c r="G16" i="1"/>
  <c r="H9" i="1"/>
  <c r="H11" i="1"/>
  <c r="H8" i="1"/>
  <c r="G9" i="1"/>
  <c r="G10" i="1"/>
  <c r="G11" i="1"/>
  <c r="G12" i="1"/>
  <c r="G13" i="1"/>
  <c r="G14" i="1"/>
  <c r="G8" i="1"/>
  <c r="H12" i="1"/>
  <c r="H13" i="1"/>
  <c r="H14" i="1"/>
  <c r="E61" i="1"/>
  <c r="F61" i="1"/>
  <c r="D61" i="1"/>
  <c r="E59" i="1"/>
  <c r="H59" i="1" s="1"/>
  <c r="F59" i="1"/>
  <c r="G59" i="1" s="1"/>
  <c r="D59" i="1"/>
  <c r="F57" i="1"/>
  <c r="D57" i="1"/>
  <c r="F52" i="1"/>
  <c r="D52" i="1"/>
  <c r="F47" i="1"/>
  <c r="D47" i="1"/>
  <c r="E45" i="1"/>
  <c r="F45" i="1"/>
  <c r="G45" i="1" s="1"/>
  <c r="D45" i="1"/>
  <c r="E42" i="1"/>
  <c r="F42" i="1"/>
  <c r="D42" i="1"/>
  <c r="F36" i="1"/>
  <c r="D36" i="1"/>
  <c r="F34" i="1"/>
  <c r="D34" i="1"/>
  <c r="F29" i="1"/>
  <c r="D29" i="1"/>
  <c r="F22" i="1"/>
  <c r="D22" i="1"/>
  <c r="F17" i="1"/>
  <c r="D17" i="1"/>
  <c r="E15" i="1"/>
  <c r="F15" i="1"/>
  <c r="D15" i="1"/>
  <c r="F7" i="1"/>
  <c r="D7" i="1"/>
  <c r="H15" i="1" l="1"/>
  <c r="H57" i="1"/>
  <c r="G57" i="1"/>
  <c r="H45" i="1"/>
  <c r="G34" i="1"/>
  <c r="G42" i="1"/>
  <c r="G61" i="1"/>
  <c r="H61" i="1"/>
  <c r="G52" i="1"/>
  <c r="H52" i="1"/>
  <c r="G47" i="1"/>
  <c r="H42" i="1"/>
  <c r="G36" i="1"/>
  <c r="G29" i="1"/>
  <c r="G22" i="1"/>
  <c r="G17" i="1"/>
  <c r="E34" i="1"/>
  <c r="H34" i="1" s="1"/>
  <c r="G15" i="1"/>
  <c r="E7" i="1"/>
  <c r="H7" i="1" s="1"/>
  <c r="E17" i="1"/>
  <c r="H17" i="1" s="1"/>
  <c r="E47" i="1"/>
  <c r="H47" i="1" s="1"/>
  <c r="E36" i="1"/>
  <c r="H36" i="1" s="1"/>
  <c r="E29" i="1"/>
  <c r="H29" i="1" s="1"/>
  <c r="E22" i="1"/>
  <c r="H22" i="1" s="1"/>
  <c r="H24" i="1"/>
  <c r="F64" i="1"/>
  <c r="D64" i="1"/>
  <c r="G7" i="1"/>
  <c r="G64" i="1" l="1"/>
  <c r="E64" i="1"/>
  <c r="H64" i="1" s="1"/>
</calcChain>
</file>

<file path=xl/sharedStrings.xml><?xml version="1.0" encoding="utf-8"?>
<sst xmlns="http://schemas.openxmlformats.org/spreadsheetml/2006/main" count="172" uniqueCount="85">
  <si>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</si>
  <si>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</si>
  <si>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</si>
  <si>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</si>
  <si>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</si>
  <si>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Другие вопросы в области средств массовой информации</t>
  </si>
  <si>
    <t>СРЕДСТВА МАССОВОЙ ИНФОРМАЦИИ</t>
  </si>
  <si>
    <t>Другие вопросы в области физической культуры и спорта</t>
  </si>
  <si>
    <t>Спорт высших достижений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</si>
  <si>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</si>
  <si>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</si>
  <si>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</si>
  <si>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</si>
  <si>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</si>
  <si>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</si>
  <si>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</si>
  <si>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</si>
  <si>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</si>
  <si>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</si>
  <si>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</si>
  <si>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</si>
  <si>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</si>
  <si>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</si>
  <si>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</si>
  <si>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</si>
  <si>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</si>
  <si>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</si>
  <si>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</si>
  <si>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</si>
  <si>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</si>
  <si>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</si>
  <si>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</si>
  <si>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</si>
  <si>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</si>
  <si>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</si>
  <si>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</si>
  <si>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</si>
  <si>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</si>
  <si>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</si>
  <si>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</si>
  <si>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</si>
  <si>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</si>
  <si>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</si>
  <si>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</si>
  <si>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</si>
  <si>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</si>
  <si>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</si>
  <si>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</si>
  <si>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</si>
  <si>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</si>
  <si>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</si>
  <si>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</si>
  <si>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</si>
  <si>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</si>
  <si>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</si>
  <si>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</si>
  <si>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</si>
  <si>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Утверждено на 2023 год, рублей</t>
  </si>
  <si>
    <t>% исполнения от утвержденого плана 
на 2023 год</t>
  </si>
  <si>
    <t>Наименование</t>
  </si>
  <si>
    <t>Код расхода по бюджетной классификации</t>
  </si>
  <si>
    <t>Рз</t>
  </si>
  <si>
    <t>Пр</t>
  </si>
  <si>
    <t>7=6/4</t>
  </si>
  <si>
    <t>8=6/5</t>
  </si>
  <si>
    <t>ВСЕГО</t>
  </si>
  <si>
    <t>х</t>
  </si>
  <si>
    <t>01</t>
  </si>
  <si>
    <t>02</t>
  </si>
  <si>
    <t>03</t>
  </si>
  <si>
    <t>04</t>
  </si>
  <si>
    <t>05</t>
  </si>
  <si>
    <t>06</t>
  </si>
  <si>
    <t>11</t>
  </si>
  <si>
    <t>13</t>
  </si>
  <si>
    <t>09</t>
  </si>
  <si>
    <t>10</t>
  </si>
  <si>
    <t>14</t>
  </si>
  <si>
    <t>08</t>
  </si>
  <si>
    <t>12</t>
  </si>
  <si>
    <t>07</t>
  </si>
  <si>
    <t>Сведения об исполнении бюджета Кондинского района за 9 месяцев 2023 года по расходам в разрезе разделов и подразделов классификации расходов в сравнении с запланированными значениями</t>
  </si>
  <si>
    <t>Утверждено на 9 месяцев 2023 года, рублей</t>
  </si>
  <si>
    <t>Исполнено на 01.10.2023 года, рублей</t>
  </si>
  <si>
    <t>% исполнения от утвержденого плана 
на 9 месяцев  
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</si>
</sst>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1" fillId="0" borderId="0" xfId="0" applyNumberFormat="1" applyFont="1" applyFill="1" applyAlignment="1" applyProtection="1">
      <protection hidden="1"/>
    </xf>
    <xf numFmtId="0" fontId="1" fillId="0" borderId="0" xfId="0" applyFont="1"/>
    <xf numFmtId="0" fontId="1" fillId="0" borderId="0" xfId="0" applyNumberFormat="1" applyFont="1" applyFill="1" applyAlignment="1" applyProtection="1">
      <alignment horizontal="centerContinuous"/>
      <protection hidden="1"/>
    </xf>
    <xf numFmtId="0" fontId="5" fillId="0" borderId="3" xfId="1" applyNumberFormat="1" applyFont="1" applyFill="1" applyBorder="1" applyAlignment="1" applyProtection="1">
      <alignment horizontal="center" wrapText="1"/>
      <protection hidden="1"/>
    </xf>
    <xf numFmtId="0" fontId="5" fillId="0" borderId="3" xfId="1" applyFont="1" applyFill="1" applyBorder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/>
      <protection hidden="1"/>
    </xf>
    <xf numFmtId="164" fontId="2" fillId="0" borderId="3" xfId="0" applyNumberFormat="1" applyFont="1" applyFill="1" applyBorder="1" applyAlignment="1" applyProtection="1">
      <alignment vertical="top" wrapText="1"/>
      <protection hidden="1"/>
    </xf>
    <xf numFmtId="164" fontId="1" fillId="0" borderId="3" xfId="0" applyNumberFormat="1" applyFont="1" applyFill="1" applyBorder="1" applyAlignment="1" applyProtection="1">
      <alignment vertical="top" wrapText="1"/>
      <protection hidden="1"/>
    </xf>
    <xf numFmtId="0" fontId="1" fillId="0" borderId="0" xfId="0" applyFont="1" applyAlignment="1">
      <alignment vertical="top" wrapText="1"/>
    </xf>
    <xf numFmtId="0" fontId="2" fillId="0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NumberFormat="1" applyFont="1" applyFill="1" applyBorder="1" applyAlignment="1" applyProtection="1">
      <alignment vertical="top" wrapText="1"/>
      <protection hidden="1"/>
    </xf>
    <xf numFmtId="49" fontId="2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3" xfId="0" applyNumberFormat="1" applyFont="1" applyFill="1" applyBorder="1" applyAlignment="1" applyProtection="1">
      <alignment horizontal="center" vertical="center"/>
      <protection hidden="1"/>
    </xf>
    <xf numFmtId="49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3" xfId="0" applyNumberFormat="1" applyFont="1" applyFill="1" applyBorder="1" applyAlignment="1" applyProtection="1">
      <alignment horizontal="center" vertical="center"/>
      <protection hidden="1"/>
    </xf>
    <xf numFmtId="4" fontId="1" fillId="0" borderId="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0" fontId="2" fillId="0" borderId="3" xfId="0" applyNumberFormat="1" applyFont="1" applyFill="1" applyBorder="1" applyAlignment="1" applyProtection="1">
      <alignment horizontal="center" vertical="center"/>
      <protection hidden="1"/>
    </xf>
    <xf numFmtId="10" fontId="1" fillId="0" borderId="3" xfId="0" applyNumberFormat="1" applyFont="1" applyFill="1" applyBorder="1" applyAlignment="1" applyProtection="1">
      <alignment horizontal="center" vertical="center"/>
      <protection hidden="1"/>
    </xf>
    <xf numFmtId="10" fontId="1" fillId="0" borderId="0" xfId="0" applyNumberFormat="1" applyFont="1" applyAlignment="1">
      <alignment horizontal="center" vertical="center"/>
    </xf>
    <xf numFmtId="0" fontId="1" fillId="0" borderId="0" xfId="0" applyFont="1" applyFill="1" applyProtection="1">
      <protection hidden="1"/>
    </xf>
    <xf numFmtId="0" fontId="1" fillId="0" borderId="0" xfId="0" applyFont="1" applyFill="1"/>
    <xf numFmtId="10" fontId="2" fillId="0" borderId="3" xfId="0" applyNumberFormat="1" applyFont="1" applyFill="1" applyBorder="1" applyAlignment="1">
      <alignment horizontal="center" vertical="center"/>
    </xf>
    <xf numFmtId="10" fontId="1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top" wrapText="1"/>
      <protection hidden="1"/>
    </xf>
    <xf numFmtId="0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5" xfId="0" applyNumberFormat="1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showGridLines="0" tabSelected="1" topLeftCell="A40" zoomScaleNormal="100" zoomScaleSheetLayoutView="90" workbookViewId="0">
      <selection activeCell="G10" sqref="G10"/>
    </sheetView>
  </sheetViews>
  <sheetFormatPr defaultColWidth="9.140625" defaultRowHeight="15.75" x14ac:dyDescent="0.25"/>
  <cols>
    <col min="1" max="1" width="66.7109375" style="2" customWidth="1"/>
    <col min="2" max="2" width="14" style="2" customWidth="1"/>
    <col min="3" max="3" width="11" style="2" customWidth="1"/>
    <col min="4" max="8" width="24" style="2" customWidth="1"/>
    <col min="9" max="11" width="11.42578125" style="2" customWidth="1"/>
    <col min="12" max="211" width="9.140625" style="2" customWidth="1"/>
    <col min="212" max="16384" width="9.140625" style="2"/>
  </cols>
  <sheetData>
    <row r="1" spans="1:8" s="25" customFormat="1" ht="40.5" customHeight="1" x14ac:dyDescent="0.25">
      <c r="A1" s="3"/>
      <c r="B1" s="3"/>
      <c r="C1" s="3"/>
      <c r="D1" s="1"/>
      <c r="E1" s="24"/>
      <c r="F1" s="24"/>
      <c r="G1" s="24"/>
    </row>
    <row r="2" spans="1:8" s="25" customFormat="1" ht="40.5" customHeight="1" x14ac:dyDescent="0.25">
      <c r="A2" s="31" t="s">
        <v>81</v>
      </c>
      <c r="B2" s="31"/>
      <c r="C2" s="31"/>
      <c r="D2" s="31"/>
      <c r="E2" s="31"/>
      <c r="F2" s="31"/>
      <c r="G2" s="31"/>
      <c r="H2" s="31"/>
    </row>
    <row r="3" spans="1:8" s="25" customFormat="1" x14ac:dyDescent="0.25">
      <c r="A3" s="24"/>
      <c r="B3" s="24"/>
      <c r="C3" s="24"/>
      <c r="D3" s="1"/>
      <c r="E3" s="24"/>
      <c r="F3" s="24"/>
      <c r="G3" s="24"/>
    </row>
    <row r="4" spans="1:8" s="25" customFormat="1" ht="93.75" customHeight="1" x14ac:dyDescent="0.25">
      <c r="A4" s="34" t="s">
        <v>59</v>
      </c>
      <c r="B4" s="32" t="s">
        <v>60</v>
      </c>
      <c r="C4" s="33"/>
      <c r="D4" s="29" t="s">
        <v>57</v>
      </c>
      <c r="E4" s="29" t="s">
        <v>82</v>
      </c>
      <c r="F4" s="29" t="s">
        <v>83</v>
      </c>
      <c r="G4" s="29" t="s">
        <v>58</v>
      </c>
      <c r="H4" s="29" t="s">
        <v>84</v>
      </c>
    </row>
    <row r="5" spans="1:8" s="25" customFormat="1" ht="18.75" customHeight="1" x14ac:dyDescent="0.25">
      <c r="A5" s="35"/>
      <c r="B5" s="10" t="s">
        <v>61</v>
      </c>
      <c r="C5" s="10" t="s">
        <v>62</v>
      </c>
      <c r="D5" s="30"/>
      <c r="E5" s="30"/>
      <c r="F5" s="30"/>
      <c r="G5" s="30"/>
      <c r="H5" s="30"/>
    </row>
    <row r="6" spans="1:8" s="25" customFormat="1" ht="16.5" x14ac:dyDescent="0.25">
      <c r="A6" s="6">
        <v>1</v>
      </c>
      <c r="B6" s="6">
        <v>2</v>
      </c>
      <c r="C6" s="6">
        <v>3</v>
      </c>
      <c r="D6" s="4">
        <v>4</v>
      </c>
      <c r="E6" s="4">
        <v>5</v>
      </c>
      <c r="F6" s="4">
        <v>6</v>
      </c>
      <c r="G6" s="4" t="s">
        <v>63</v>
      </c>
      <c r="H6" s="5" t="s">
        <v>64</v>
      </c>
    </row>
    <row r="7" spans="1:8" s="25" customFormat="1" x14ac:dyDescent="0.25">
      <c r="A7" s="7" t="s">
        <v>56</v>
      </c>
      <c r="B7" s="12" t="s">
        <v>67</v>
      </c>
      <c r="C7" s="13"/>
      <c r="D7" s="17">
        <f>SUM(D8:D14)</f>
        <v>492890521.28999996</v>
      </c>
      <c r="E7" s="17">
        <f t="shared" ref="E7:F7" si="0">SUM(E8:E14)</f>
        <v>432121123.62125003</v>
      </c>
      <c r="F7" s="17">
        <f t="shared" si="0"/>
        <v>345712425.88999999</v>
      </c>
      <c r="G7" s="21">
        <f>F7/D7</f>
        <v>0.70139800007757624</v>
      </c>
      <c r="H7" s="26">
        <f>F7/E7</f>
        <v>0.8000359320388456</v>
      </c>
    </row>
    <row r="8" spans="1:8" s="25" customFormat="1" ht="31.5" x14ac:dyDescent="0.25">
      <c r="A8" s="8" t="s">
        <v>55</v>
      </c>
      <c r="B8" s="14" t="s">
        <v>67</v>
      </c>
      <c r="C8" s="15" t="s">
        <v>68</v>
      </c>
      <c r="D8" s="18">
        <v>4983464.09</v>
      </c>
      <c r="E8" s="18">
        <f>(D8/4)*3.5</f>
        <v>4360531.0787499994</v>
      </c>
      <c r="F8" s="18">
        <v>3884916.59</v>
      </c>
      <c r="G8" s="22">
        <f>F8/D8</f>
        <v>0.77956146966035422</v>
      </c>
      <c r="H8" s="27">
        <f>F8/E8</f>
        <v>0.89092739389754783</v>
      </c>
    </row>
    <row r="9" spans="1:8" s="25" customFormat="1" ht="47.25" x14ac:dyDescent="0.25">
      <c r="A9" s="8" t="s">
        <v>54</v>
      </c>
      <c r="B9" s="14" t="s">
        <v>67</v>
      </c>
      <c r="C9" s="15" t="s">
        <v>69</v>
      </c>
      <c r="D9" s="18">
        <v>6731239.9400000004</v>
      </c>
      <c r="E9" s="18">
        <f>(D9/4)*4</f>
        <v>6731239.9400000004</v>
      </c>
      <c r="F9" s="18">
        <v>6174824.0199999996</v>
      </c>
      <c r="G9" s="22">
        <f t="shared" ref="G9:G14" si="1">F9/D9</f>
        <v>0.91733827274622437</v>
      </c>
      <c r="H9" s="27">
        <f t="shared" ref="H9:H14" si="2">F9/E9</f>
        <v>0.91733827274622437</v>
      </c>
    </row>
    <row r="10" spans="1:8" s="25" customFormat="1" ht="47.25" x14ac:dyDescent="0.25">
      <c r="A10" s="8" t="s">
        <v>53</v>
      </c>
      <c r="B10" s="14" t="s">
        <v>67</v>
      </c>
      <c r="C10" s="15" t="s">
        <v>70</v>
      </c>
      <c r="D10" s="18">
        <v>154278905.55000001</v>
      </c>
      <c r="E10" s="18">
        <f t="shared" ref="E9:E14" si="3">(D10/4)*3.5</f>
        <v>134994042.35625002</v>
      </c>
      <c r="F10" s="18">
        <v>116052388.25</v>
      </c>
      <c r="G10" s="22">
        <f t="shared" si="1"/>
        <v>0.75222460151811721</v>
      </c>
      <c r="H10" s="27">
        <f t="shared" si="2"/>
        <v>0.85968525887784819</v>
      </c>
    </row>
    <row r="11" spans="1:8" s="25" customFormat="1" x14ac:dyDescent="0.25">
      <c r="A11" s="8" t="s">
        <v>52</v>
      </c>
      <c r="B11" s="14" t="s">
        <v>67</v>
      </c>
      <c r="C11" s="15" t="s">
        <v>71</v>
      </c>
      <c r="D11" s="18">
        <v>4100</v>
      </c>
      <c r="E11" s="18">
        <f>(D11/4)*4</f>
        <v>4100</v>
      </c>
      <c r="F11" s="18">
        <v>4100</v>
      </c>
      <c r="G11" s="22">
        <f t="shared" si="1"/>
        <v>1</v>
      </c>
      <c r="H11" s="27">
        <f t="shared" si="2"/>
        <v>1</v>
      </c>
    </row>
    <row r="12" spans="1:8" s="25" customFormat="1" ht="37.5" customHeight="1" x14ac:dyDescent="0.25">
      <c r="A12" s="8" t="s">
        <v>51</v>
      </c>
      <c r="B12" s="14" t="s">
        <v>67</v>
      </c>
      <c r="C12" s="15" t="s">
        <v>72</v>
      </c>
      <c r="D12" s="18">
        <v>49471037.350000001</v>
      </c>
      <c r="E12" s="18">
        <f t="shared" si="3"/>
        <v>43287157.681249999</v>
      </c>
      <c r="F12" s="18">
        <v>33171817.890000001</v>
      </c>
      <c r="G12" s="22">
        <f t="shared" si="1"/>
        <v>0.67053006500176005</v>
      </c>
      <c r="H12" s="27">
        <f t="shared" si="2"/>
        <v>0.76632007428772586</v>
      </c>
    </row>
    <row r="13" spans="1:8" s="25" customFormat="1" x14ac:dyDescent="0.25">
      <c r="A13" s="8" t="s">
        <v>50</v>
      </c>
      <c r="B13" s="14" t="s">
        <v>67</v>
      </c>
      <c r="C13" s="15" t="s">
        <v>73</v>
      </c>
      <c r="D13" s="18">
        <v>424936.71</v>
      </c>
      <c r="E13" s="18">
        <f t="shared" si="3"/>
        <v>371819.62125000003</v>
      </c>
      <c r="F13" s="18">
        <v>0</v>
      </c>
      <c r="G13" s="22">
        <f t="shared" si="1"/>
        <v>0</v>
      </c>
      <c r="H13" s="27">
        <f t="shared" si="2"/>
        <v>0</v>
      </c>
    </row>
    <row r="14" spans="1:8" s="25" customFormat="1" x14ac:dyDescent="0.25">
      <c r="A14" s="8" t="s">
        <v>49</v>
      </c>
      <c r="B14" s="14" t="s">
        <v>67</v>
      </c>
      <c r="C14" s="15" t="s">
        <v>74</v>
      </c>
      <c r="D14" s="18">
        <v>276996837.64999998</v>
      </c>
      <c r="E14" s="18">
        <f t="shared" si="3"/>
        <v>242372232.94374996</v>
      </c>
      <c r="F14" s="18">
        <v>186424379.13999999</v>
      </c>
      <c r="G14" s="22">
        <f t="shared" si="1"/>
        <v>0.67301988254305256</v>
      </c>
      <c r="H14" s="27">
        <f t="shared" si="2"/>
        <v>0.76916558004920299</v>
      </c>
    </row>
    <row r="15" spans="1:8" s="25" customFormat="1" x14ac:dyDescent="0.25">
      <c r="A15" s="7" t="s">
        <v>48</v>
      </c>
      <c r="B15" s="12" t="s">
        <v>68</v>
      </c>
      <c r="C15" s="13"/>
      <c r="D15" s="17">
        <f>D16</f>
        <v>4162700</v>
      </c>
      <c r="E15" s="17">
        <f t="shared" ref="E15:F15" si="4">E16</f>
        <v>3122025</v>
      </c>
      <c r="F15" s="17">
        <f t="shared" si="4"/>
        <v>3122025</v>
      </c>
      <c r="G15" s="21">
        <f>F15/D15</f>
        <v>0.75</v>
      </c>
      <c r="H15" s="26">
        <f>F15/E15</f>
        <v>1</v>
      </c>
    </row>
    <row r="16" spans="1:8" s="25" customFormat="1" x14ac:dyDescent="0.25">
      <c r="A16" s="8" t="s">
        <v>47</v>
      </c>
      <c r="B16" s="14" t="s">
        <v>68</v>
      </c>
      <c r="C16" s="15" t="s">
        <v>69</v>
      </c>
      <c r="D16" s="18">
        <v>4162700</v>
      </c>
      <c r="E16" s="18">
        <f>(D16/4)*3</f>
        <v>3122025</v>
      </c>
      <c r="F16" s="18">
        <v>3122025</v>
      </c>
      <c r="G16" s="22">
        <f>F16/D16</f>
        <v>0.75</v>
      </c>
      <c r="H16" s="27">
        <f>F16/E16</f>
        <v>1</v>
      </c>
    </row>
    <row r="17" spans="1:8" s="25" customFormat="1" ht="31.5" x14ac:dyDescent="0.25">
      <c r="A17" s="7" t="s">
        <v>46</v>
      </c>
      <c r="B17" s="12" t="s">
        <v>69</v>
      </c>
      <c r="C17" s="13"/>
      <c r="D17" s="17">
        <f>SUM(D18:D21)</f>
        <v>31167952.830000002</v>
      </c>
      <c r="E17" s="17">
        <f t="shared" ref="E17:F17" si="5">SUM(E18:E21)</f>
        <v>27902033.537500001</v>
      </c>
      <c r="F17" s="17">
        <f t="shared" si="5"/>
        <v>28598857.079999998</v>
      </c>
      <c r="G17" s="21">
        <f>F17/D17</f>
        <v>0.91757252187807536</v>
      </c>
      <c r="H17" s="26">
        <f>F17/E17</f>
        <v>1.0249739339451183</v>
      </c>
    </row>
    <row r="18" spans="1:8" s="25" customFormat="1" x14ac:dyDescent="0.25">
      <c r="A18" s="8" t="s">
        <v>45</v>
      </c>
      <c r="B18" s="14" t="s">
        <v>69</v>
      </c>
      <c r="C18" s="15" t="s">
        <v>70</v>
      </c>
      <c r="D18" s="18">
        <v>7248168.9900000002</v>
      </c>
      <c r="E18" s="18">
        <f>(D18/4)*3</f>
        <v>5436126.7424999997</v>
      </c>
      <c r="F18" s="18">
        <v>4899846.9000000004</v>
      </c>
      <c r="G18" s="22">
        <f>F18/D18</f>
        <v>0.67601168057203376</v>
      </c>
      <c r="H18" s="27">
        <f>F18/E18</f>
        <v>0.90134890742937834</v>
      </c>
    </row>
    <row r="19" spans="1:8" s="25" customFormat="1" x14ac:dyDescent="0.25">
      <c r="A19" s="8" t="s">
        <v>44</v>
      </c>
      <c r="B19" s="14" t="s">
        <v>69</v>
      </c>
      <c r="C19" s="15" t="s">
        <v>75</v>
      </c>
      <c r="D19" s="18">
        <v>20817056</v>
      </c>
      <c r="E19" s="18">
        <v>20817056</v>
      </c>
      <c r="F19" s="18">
        <v>20817056</v>
      </c>
      <c r="G19" s="22">
        <f t="shared" ref="G19:G21" si="6">F19/D19</f>
        <v>1</v>
      </c>
      <c r="H19" s="27">
        <f t="shared" ref="H19:H21" si="7">F19/E19</f>
        <v>1</v>
      </c>
    </row>
    <row r="20" spans="1:8" s="25" customFormat="1" ht="31.5" x14ac:dyDescent="0.25">
      <c r="A20" s="8" t="s">
        <v>43</v>
      </c>
      <c r="B20" s="14" t="s">
        <v>69</v>
      </c>
      <c r="C20" s="15" t="s">
        <v>76</v>
      </c>
      <c r="D20" s="18">
        <v>2712780.34</v>
      </c>
      <c r="E20" s="18">
        <f t="shared" ref="E20:E40" si="8">(D20/4)*2</f>
        <v>1356390.17</v>
      </c>
      <c r="F20" s="18">
        <v>2665629.06</v>
      </c>
      <c r="G20" s="22">
        <f t="shared" si="6"/>
        <v>0.98261883599466082</v>
      </c>
      <c r="H20" s="27">
        <v>0</v>
      </c>
    </row>
    <row r="21" spans="1:8" s="25" customFormat="1" ht="31.5" x14ac:dyDescent="0.25">
      <c r="A21" s="8" t="s">
        <v>42</v>
      </c>
      <c r="B21" s="14" t="s">
        <v>69</v>
      </c>
      <c r="C21" s="15" t="s">
        <v>77</v>
      </c>
      <c r="D21" s="18">
        <v>389947.5</v>
      </c>
      <c r="E21" s="18">
        <f>(D21/4)*3</f>
        <v>292460.625</v>
      </c>
      <c r="F21" s="18">
        <v>216325.12</v>
      </c>
      <c r="G21" s="22">
        <f t="shared" si="6"/>
        <v>0.55475447335859318</v>
      </c>
      <c r="H21" s="27">
        <f t="shared" si="7"/>
        <v>0.73967263114479087</v>
      </c>
    </row>
    <row r="22" spans="1:8" s="25" customFormat="1" x14ac:dyDescent="0.25">
      <c r="A22" s="7" t="s">
        <v>41</v>
      </c>
      <c r="B22" s="12" t="s">
        <v>70</v>
      </c>
      <c r="C22" s="13"/>
      <c r="D22" s="17">
        <f>SUM(D23:D28)</f>
        <v>539458889.25</v>
      </c>
      <c r="E22" s="17">
        <f t="shared" ref="E22:F22" si="9">SUM(E23:E28)</f>
        <v>426498582.16500008</v>
      </c>
      <c r="F22" s="17">
        <f t="shared" si="9"/>
        <v>333354919.35999995</v>
      </c>
      <c r="G22" s="21">
        <f>F22/D22</f>
        <v>0.61794313895440167</v>
      </c>
      <c r="H22" s="26">
        <f>F22/E22</f>
        <v>0.78160850539717497</v>
      </c>
    </row>
    <row r="23" spans="1:8" s="25" customFormat="1" x14ac:dyDescent="0.25">
      <c r="A23" s="8" t="s">
        <v>40</v>
      </c>
      <c r="B23" s="14" t="s">
        <v>70</v>
      </c>
      <c r="C23" s="15" t="s">
        <v>67</v>
      </c>
      <c r="D23" s="18">
        <v>33290895.760000002</v>
      </c>
      <c r="E23" s="18">
        <f>(D23/4)*3</f>
        <v>24968171.82</v>
      </c>
      <c r="F23" s="18">
        <v>21129930.16</v>
      </c>
      <c r="G23" s="22">
        <f>F23/D23</f>
        <v>0.63470596622960918</v>
      </c>
      <c r="H23" s="27">
        <f>F23/E23</f>
        <v>0.84627462163947897</v>
      </c>
    </row>
    <row r="24" spans="1:8" s="25" customFormat="1" x14ac:dyDescent="0.25">
      <c r="A24" s="8" t="s">
        <v>39</v>
      </c>
      <c r="B24" s="14" t="s">
        <v>70</v>
      </c>
      <c r="C24" s="15" t="s">
        <v>71</v>
      </c>
      <c r="D24" s="18">
        <v>62029800</v>
      </c>
      <c r="E24" s="18">
        <f t="shared" ref="E24:E28" si="10">(D24/4)*3</f>
        <v>46522350</v>
      </c>
      <c r="F24" s="18">
        <v>25490986.170000002</v>
      </c>
      <c r="G24" s="22">
        <f t="shared" ref="G24" si="11">F24/D24</f>
        <v>0.41094741833763776</v>
      </c>
      <c r="H24" s="27">
        <f t="shared" ref="H24" si="12">F24/E24</f>
        <v>0.54792989111685031</v>
      </c>
    </row>
    <row r="25" spans="1:8" s="25" customFormat="1" x14ac:dyDescent="0.25">
      <c r="A25" s="8" t="s">
        <v>38</v>
      </c>
      <c r="B25" s="14" t="s">
        <v>70</v>
      </c>
      <c r="C25" s="15" t="s">
        <v>78</v>
      </c>
      <c r="D25" s="18">
        <v>87617660.909999996</v>
      </c>
      <c r="E25" s="18">
        <f>(D25/4)*4</f>
        <v>87617660.909999996</v>
      </c>
      <c r="F25" s="18">
        <v>79013861.989999995</v>
      </c>
      <c r="G25" s="22">
        <f t="shared" ref="G25:G28" si="13">F25/D25</f>
        <v>0.90180291472471807</v>
      </c>
      <c r="H25" s="27">
        <f t="shared" ref="H25:H28" si="14">F25/E25</f>
        <v>0.90180291472471807</v>
      </c>
    </row>
    <row r="26" spans="1:8" s="25" customFormat="1" x14ac:dyDescent="0.25">
      <c r="A26" s="8" t="s">
        <v>37</v>
      </c>
      <c r="B26" s="14" t="s">
        <v>70</v>
      </c>
      <c r="C26" s="15" t="s">
        <v>75</v>
      </c>
      <c r="D26" s="18">
        <v>310314798.55000001</v>
      </c>
      <c r="E26" s="18">
        <f t="shared" si="10"/>
        <v>232736098.91250002</v>
      </c>
      <c r="F26" s="18">
        <v>180446011.84999999</v>
      </c>
      <c r="G26" s="22">
        <f t="shared" si="13"/>
        <v>0.58149341472970495</v>
      </c>
      <c r="H26" s="27">
        <f t="shared" si="14"/>
        <v>0.7753245529729399</v>
      </c>
    </row>
    <row r="27" spans="1:8" s="25" customFormat="1" x14ac:dyDescent="0.25">
      <c r="A27" s="8" t="s">
        <v>36</v>
      </c>
      <c r="B27" s="14" t="s">
        <v>70</v>
      </c>
      <c r="C27" s="15" t="s">
        <v>76</v>
      </c>
      <c r="D27" s="18">
        <v>9941595.9900000002</v>
      </c>
      <c r="E27" s="18">
        <f t="shared" si="10"/>
        <v>7456196.9924999997</v>
      </c>
      <c r="F27" s="18">
        <v>6115700.6500000004</v>
      </c>
      <c r="G27" s="22">
        <f t="shared" si="13"/>
        <v>0.61516286279905452</v>
      </c>
      <c r="H27" s="27">
        <f t="shared" si="14"/>
        <v>0.82021715039873933</v>
      </c>
    </row>
    <row r="28" spans="1:8" s="25" customFormat="1" x14ac:dyDescent="0.25">
      <c r="A28" s="8" t="s">
        <v>35</v>
      </c>
      <c r="B28" s="14" t="s">
        <v>70</v>
      </c>
      <c r="C28" s="15" t="s">
        <v>79</v>
      </c>
      <c r="D28" s="18">
        <v>36264138.039999999</v>
      </c>
      <c r="E28" s="18">
        <f t="shared" si="10"/>
        <v>27198103.530000001</v>
      </c>
      <c r="F28" s="18">
        <v>21158428.539999999</v>
      </c>
      <c r="G28" s="22">
        <f t="shared" si="13"/>
        <v>0.58345323185847875</v>
      </c>
      <c r="H28" s="27">
        <f t="shared" si="14"/>
        <v>0.77793764247797159</v>
      </c>
    </row>
    <row r="29" spans="1:8" s="25" customFormat="1" x14ac:dyDescent="0.25">
      <c r="A29" s="7" t="s">
        <v>34</v>
      </c>
      <c r="B29" s="12" t="s">
        <v>71</v>
      </c>
      <c r="C29" s="13"/>
      <c r="D29" s="17">
        <f>SUM(D30:D33)</f>
        <v>627655075.88999999</v>
      </c>
      <c r="E29" s="17">
        <f t="shared" ref="E29:F29" si="15">SUM(E30:E33)</f>
        <v>516430930.37750012</v>
      </c>
      <c r="F29" s="17">
        <f t="shared" si="15"/>
        <v>404631843.55000001</v>
      </c>
      <c r="G29" s="21">
        <f>F29/D29</f>
        <v>0.64467230345622817</v>
      </c>
      <c r="H29" s="26">
        <f>F29/E29</f>
        <v>0.78351589680002831</v>
      </c>
    </row>
    <row r="30" spans="1:8" s="25" customFormat="1" x14ac:dyDescent="0.25">
      <c r="A30" s="8" t="s">
        <v>33</v>
      </c>
      <c r="B30" s="14" t="s">
        <v>71</v>
      </c>
      <c r="C30" s="15" t="s">
        <v>67</v>
      </c>
      <c r="D30" s="18">
        <v>182758493.84</v>
      </c>
      <c r="E30" s="18">
        <f>(D30/4)*4</f>
        <v>182758493.84</v>
      </c>
      <c r="F30" s="18">
        <v>145442662.87</v>
      </c>
      <c r="G30" s="22">
        <f>F30/D30</f>
        <v>0.79581889637004244</v>
      </c>
      <c r="H30" s="27">
        <f>F30/E30</f>
        <v>0.79581889637004244</v>
      </c>
    </row>
    <row r="31" spans="1:8" s="25" customFormat="1" x14ac:dyDescent="0.25">
      <c r="A31" s="8" t="s">
        <v>32</v>
      </c>
      <c r="B31" s="14" t="s">
        <v>71</v>
      </c>
      <c r="C31" s="15" t="s">
        <v>68</v>
      </c>
      <c r="D31" s="18">
        <v>325717191.30000001</v>
      </c>
      <c r="E31" s="18">
        <f>(D31/4)*3</f>
        <v>244287893.47500002</v>
      </c>
      <c r="F31" s="18">
        <v>175891359.24000001</v>
      </c>
      <c r="G31" s="22">
        <f t="shared" ref="G31" si="16">F31/D31</f>
        <v>0.5400125137331061</v>
      </c>
      <c r="H31" s="27">
        <f t="shared" ref="H31" si="17">F31/E31</f>
        <v>0.72001668497747473</v>
      </c>
    </row>
    <row r="32" spans="1:8" s="25" customFormat="1" x14ac:dyDescent="0.25">
      <c r="A32" s="8" t="s">
        <v>31</v>
      </c>
      <c r="B32" s="14" t="s">
        <v>71</v>
      </c>
      <c r="C32" s="15" t="s">
        <v>69</v>
      </c>
      <c r="D32" s="18">
        <v>98972109.620000005</v>
      </c>
      <c r="E32" s="18">
        <f t="shared" ref="E32:E33" si="18">(D32/4)*3</f>
        <v>74229082.215000004</v>
      </c>
      <c r="F32" s="18">
        <v>70430426.769999996</v>
      </c>
      <c r="G32" s="22">
        <f t="shared" ref="G32:G33" si="19">F32/D32</f>
        <v>0.71161893022605238</v>
      </c>
      <c r="H32" s="27">
        <f t="shared" ref="H32:H33" si="20">F32/E32</f>
        <v>0.94882524030140325</v>
      </c>
    </row>
    <row r="33" spans="1:8" s="25" customFormat="1" x14ac:dyDescent="0.25">
      <c r="A33" s="8" t="s">
        <v>30</v>
      </c>
      <c r="B33" s="14" t="s">
        <v>71</v>
      </c>
      <c r="C33" s="15" t="s">
        <v>71</v>
      </c>
      <c r="D33" s="18">
        <v>20207281.129999999</v>
      </c>
      <c r="E33" s="18">
        <f t="shared" si="18"/>
        <v>15155460.8475</v>
      </c>
      <c r="F33" s="18">
        <v>12867394.67</v>
      </c>
      <c r="G33" s="22">
        <f t="shared" si="19"/>
        <v>0.636770211055108</v>
      </c>
      <c r="H33" s="27">
        <f t="shared" si="20"/>
        <v>0.84902694807347723</v>
      </c>
    </row>
    <row r="34" spans="1:8" s="25" customFormat="1" x14ac:dyDescent="0.25">
      <c r="A34" s="7" t="s">
        <v>29</v>
      </c>
      <c r="B34" s="12" t="s">
        <v>72</v>
      </c>
      <c r="C34" s="13"/>
      <c r="D34" s="17">
        <f>D35</f>
        <v>37176382.399999999</v>
      </c>
      <c r="E34" s="17">
        <f t="shared" ref="E34:F34" si="21">E35</f>
        <v>18588191.199999999</v>
      </c>
      <c r="F34" s="17">
        <f t="shared" si="21"/>
        <v>8110577.6399999997</v>
      </c>
      <c r="G34" s="21">
        <f>F34/D34</f>
        <v>0.21816478948204493</v>
      </c>
      <c r="H34" s="26">
        <f>F34/E34</f>
        <v>0.43632957896408986</v>
      </c>
    </row>
    <row r="35" spans="1:8" s="25" customFormat="1" x14ac:dyDescent="0.25">
      <c r="A35" s="8" t="s">
        <v>28</v>
      </c>
      <c r="B35" s="14" t="s">
        <v>72</v>
      </c>
      <c r="C35" s="15" t="s">
        <v>71</v>
      </c>
      <c r="D35" s="18">
        <v>37176382.399999999</v>
      </c>
      <c r="E35" s="18">
        <f t="shared" si="8"/>
        <v>18588191.199999999</v>
      </c>
      <c r="F35" s="18">
        <v>8110577.6399999997</v>
      </c>
      <c r="G35" s="22">
        <f>F35/D35</f>
        <v>0.21816478948204493</v>
      </c>
      <c r="H35" s="27">
        <f>F35/E35</f>
        <v>0.43632957896408986</v>
      </c>
    </row>
    <row r="36" spans="1:8" s="25" customFormat="1" x14ac:dyDescent="0.25">
      <c r="A36" s="7" t="s">
        <v>27</v>
      </c>
      <c r="B36" s="12" t="s">
        <v>80</v>
      </c>
      <c r="C36" s="13"/>
      <c r="D36" s="17">
        <f>SUM(D37:D41)</f>
        <v>2997016189.2200003</v>
      </c>
      <c r="E36" s="17">
        <f t="shared" ref="E36:F36" si="22">SUM(E37:E41)</f>
        <v>2278688265.5975003</v>
      </c>
      <c r="F36" s="17">
        <f t="shared" si="22"/>
        <v>2037996604.48</v>
      </c>
      <c r="G36" s="21">
        <f>F36/D36</f>
        <v>0.68000854043114345</v>
      </c>
      <c r="H36" s="26">
        <f>F36/E36</f>
        <v>0.89437271225233261</v>
      </c>
    </row>
    <row r="37" spans="1:8" s="25" customFormat="1" x14ac:dyDescent="0.25">
      <c r="A37" s="8" t="s">
        <v>26</v>
      </c>
      <c r="B37" s="14" t="s">
        <v>80</v>
      </c>
      <c r="C37" s="15" t="s">
        <v>67</v>
      </c>
      <c r="D37" s="18">
        <v>506627794.12</v>
      </c>
      <c r="E37" s="18">
        <f t="shared" ref="E37:E44" si="23">(D37/4)*3</f>
        <v>379970845.59000003</v>
      </c>
      <c r="F37" s="18">
        <v>348967739.31999999</v>
      </c>
      <c r="G37" s="22">
        <f>F37/D37</f>
        <v>0.68880496366400179</v>
      </c>
      <c r="H37" s="27">
        <f>F37/E37</f>
        <v>0.91840661821866898</v>
      </c>
    </row>
    <row r="38" spans="1:8" s="25" customFormat="1" x14ac:dyDescent="0.25">
      <c r="A38" s="8" t="s">
        <v>25</v>
      </c>
      <c r="B38" s="14" t="s">
        <v>78</v>
      </c>
      <c r="C38" s="15" t="s">
        <v>68</v>
      </c>
      <c r="D38" s="18">
        <v>1963033937</v>
      </c>
      <c r="E38" s="18">
        <f t="shared" si="23"/>
        <v>1472275452.75</v>
      </c>
      <c r="F38" s="18">
        <v>1310743164.21</v>
      </c>
      <c r="G38" s="22">
        <f t="shared" ref="G38:G41" si="24">F38/D38</f>
        <v>0.66771294143449134</v>
      </c>
      <c r="H38" s="27">
        <f t="shared" ref="H38:H41" si="25">F38/E38</f>
        <v>0.89028392191265515</v>
      </c>
    </row>
    <row r="39" spans="1:8" s="25" customFormat="1" x14ac:dyDescent="0.25">
      <c r="A39" s="8" t="s">
        <v>24</v>
      </c>
      <c r="B39" s="14" t="s">
        <v>75</v>
      </c>
      <c r="C39" s="15" t="s">
        <v>69</v>
      </c>
      <c r="D39" s="18">
        <v>383968264.31999999</v>
      </c>
      <c r="E39" s="18">
        <f t="shared" si="23"/>
        <v>287976198.24000001</v>
      </c>
      <c r="F39" s="18">
        <v>267705446.72</v>
      </c>
      <c r="G39" s="22">
        <f t="shared" si="24"/>
        <v>0.69720722152415626</v>
      </c>
      <c r="H39" s="27">
        <f t="shared" si="25"/>
        <v>0.92960962869887487</v>
      </c>
    </row>
    <row r="40" spans="1:8" s="25" customFormat="1" x14ac:dyDescent="0.25">
      <c r="A40" s="8" t="s">
        <v>23</v>
      </c>
      <c r="B40" s="14" t="s">
        <v>76</v>
      </c>
      <c r="C40" s="15" t="s">
        <v>80</v>
      </c>
      <c r="D40" s="18">
        <v>19681699.050000001</v>
      </c>
      <c r="E40" s="18">
        <f t="shared" si="23"/>
        <v>14761274.287500001</v>
      </c>
      <c r="F40" s="18">
        <v>13073389.24</v>
      </c>
      <c r="G40" s="22">
        <f t="shared" si="24"/>
        <v>0.66424088727238206</v>
      </c>
      <c r="H40" s="27">
        <f t="shared" si="25"/>
        <v>0.88565451636317605</v>
      </c>
    </row>
    <row r="41" spans="1:8" s="25" customFormat="1" x14ac:dyDescent="0.25">
      <c r="A41" s="8" t="s">
        <v>22</v>
      </c>
      <c r="B41" s="14" t="s">
        <v>73</v>
      </c>
      <c r="C41" s="15" t="s">
        <v>75</v>
      </c>
      <c r="D41" s="18">
        <v>123704494.73</v>
      </c>
      <c r="E41" s="18">
        <f>(D41/4)*4</f>
        <v>123704494.73</v>
      </c>
      <c r="F41" s="18">
        <v>97506864.989999995</v>
      </c>
      <c r="G41" s="22">
        <f t="shared" si="24"/>
        <v>0.78822410780481744</v>
      </c>
      <c r="H41" s="27">
        <f t="shared" si="25"/>
        <v>0.78822410780481744</v>
      </c>
    </row>
    <row r="42" spans="1:8" s="25" customFormat="1" x14ac:dyDescent="0.25">
      <c r="A42" s="7" t="s">
        <v>21</v>
      </c>
      <c r="B42" s="12" t="s">
        <v>78</v>
      </c>
      <c r="C42" s="13"/>
      <c r="D42" s="17">
        <f>SUM(D43:D44)</f>
        <v>244342212.45000002</v>
      </c>
      <c r="E42" s="17">
        <f t="shared" ref="E42:F42" si="26">SUM(E43:E44)</f>
        <v>185406952.25000003</v>
      </c>
      <c r="F42" s="17">
        <f t="shared" si="26"/>
        <v>163519220.99000001</v>
      </c>
      <c r="G42" s="21">
        <f t="shared" ref="G42:G48" si="27">F42/D42</f>
        <v>0.66922215097590276</v>
      </c>
      <c r="H42" s="26">
        <f t="shared" ref="H42:H48" si="28">F42/E42</f>
        <v>0.88194762389229653</v>
      </c>
    </row>
    <row r="43" spans="1:8" s="25" customFormat="1" x14ac:dyDescent="0.25">
      <c r="A43" s="8" t="s">
        <v>20</v>
      </c>
      <c r="B43" s="14" t="s">
        <v>78</v>
      </c>
      <c r="C43" s="15" t="s">
        <v>67</v>
      </c>
      <c r="D43" s="18">
        <v>235741040.80000001</v>
      </c>
      <c r="E43" s="18">
        <f t="shared" si="23"/>
        <v>176805780.60000002</v>
      </c>
      <c r="F43" s="18">
        <v>156731034.66</v>
      </c>
      <c r="G43" s="22">
        <f t="shared" si="27"/>
        <v>0.66484407690796954</v>
      </c>
      <c r="H43" s="27">
        <f t="shared" si="28"/>
        <v>0.88645876921062605</v>
      </c>
    </row>
    <row r="44" spans="1:8" s="25" customFormat="1" x14ac:dyDescent="0.25">
      <c r="A44" s="8" t="s">
        <v>19</v>
      </c>
      <c r="B44" s="14" t="s">
        <v>78</v>
      </c>
      <c r="C44" s="15" t="s">
        <v>70</v>
      </c>
      <c r="D44" s="18">
        <v>8601171.6500000004</v>
      </c>
      <c r="E44" s="18">
        <f>(D44/4)*4</f>
        <v>8601171.6500000004</v>
      </c>
      <c r="F44" s="18">
        <v>6788186.3300000001</v>
      </c>
      <c r="G44" s="22">
        <f t="shared" si="27"/>
        <v>0.78921647029332331</v>
      </c>
      <c r="H44" s="27">
        <f t="shared" si="28"/>
        <v>0.78921647029332331</v>
      </c>
    </row>
    <row r="45" spans="1:8" s="25" customFormat="1" ht="17.25" customHeight="1" x14ac:dyDescent="0.25">
      <c r="A45" s="7" t="s">
        <v>18</v>
      </c>
      <c r="B45" s="12" t="s">
        <v>75</v>
      </c>
      <c r="C45" s="13"/>
      <c r="D45" s="17">
        <f>D46</f>
        <v>2833500</v>
      </c>
      <c r="E45" s="17">
        <f t="shared" ref="E45:F45" si="29">E46</f>
        <v>2833500</v>
      </c>
      <c r="F45" s="17">
        <f t="shared" si="29"/>
        <v>2824999.72</v>
      </c>
      <c r="G45" s="21">
        <f t="shared" si="27"/>
        <v>0.99700007764249166</v>
      </c>
      <c r="H45" s="26">
        <f t="shared" si="28"/>
        <v>0.99700007764249166</v>
      </c>
    </row>
    <row r="46" spans="1:8" s="25" customFormat="1" x14ac:dyDescent="0.25">
      <c r="A46" s="8" t="s">
        <v>17</v>
      </c>
      <c r="B46" s="14" t="s">
        <v>75</v>
      </c>
      <c r="C46" s="15" t="s">
        <v>75</v>
      </c>
      <c r="D46" s="18">
        <v>2833500</v>
      </c>
      <c r="E46" s="18">
        <f>(D46/4)*4</f>
        <v>2833500</v>
      </c>
      <c r="F46" s="18">
        <v>2824999.72</v>
      </c>
      <c r="G46" s="22">
        <f t="shared" si="27"/>
        <v>0.99700007764249166</v>
      </c>
      <c r="H46" s="27">
        <f t="shared" si="28"/>
        <v>0.99700007764249166</v>
      </c>
    </row>
    <row r="47" spans="1:8" s="25" customFormat="1" x14ac:dyDescent="0.25">
      <c r="A47" s="7" t="s">
        <v>16</v>
      </c>
      <c r="B47" s="12" t="s">
        <v>76</v>
      </c>
      <c r="C47" s="13"/>
      <c r="D47" s="17">
        <f>SUM(D48:D51)</f>
        <v>50491255.109999999</v>
      </c>
      <c r="E47" s="17">
        <f t="shared" ref="E47:F47" si="30">SUM(E48:E51)</f>
        <v>45349017.739999995</v>
      </c>
      <c r="F47" s="17">
        <f t="shared" si="30"/>
        <v>38097846.510000005</v>
      </c>
      <c r="G47" s="21">
        <f t="shared" si="27"/>
        <v>0.75454346355621826</v>
      </c>
      <c r="H47" s="26">
        <f t="shared" si="28"/>
        <v>0.84010301454436775</v>
      </c>
    </row>
    <row r="48" spans="1:8" s="25" customFormat="1" x14ac:dyDescent="0.25">
      <c r="A48" s="8" t="s">
        <v>15</v>
      </c>
      <c r="B48" s="14" t="s">
        <v>76</v>
      </c>
      <c r="C48" s="15" t="s">
        <v>67</v>
      </c>
      <c r="D48" s="18">
        <v>9008949.4800000004</v>
      </c>
      <c r="E48" s="18">
        <f>(D48/4)*3</f>
        <v>6756712.1100000003</v>
      </c>
      <c r="F48" s="18">
        <v>6269238</v>
      </c>
      <c r="G48" s="22">
        <f t="shared" si="27"/>
        <v>0.69589001624637814</v>
      </c>
      <c r="H48" s="27">
        <f t="shared" si="28"/>
        <v>0.92785335499517085</v>
      </c>
    </row>
    <row r="49" spans="1:8" s="25" customFormat="1" x14ac:dyDescent="0.25">
      <c r="A49" s="8" t="s">
        <v>14</v>
      </c>
      <c r="B49" s="14" t="s">
        <v>76</v>
      </c>
      <c r="C49" s="15" t="s">
        <v>69</v>
      </c>
      <c r="D49" s="18">
        <v>11560000</v>
      </c>
      <c r="E49" s="18">
        <f t="shared" ref="E49:E51" si="31">(D49/4)*3</f>
        <v>8670000</v>
      </c>
      <c r="F49" s="18">
        <v>6947838</v>
      </c>
      <c r="G49" s="22">
        <f t="shared" ref="G49:G51" si="32">F49/D49</f>
        <v>0.60102404844290658</v>
      </c>
      <c r="H49" s="27">
        <f t="shared" ref="H49:H51" si="33">F49/E49</f>
        <v>0.8013653979238754</v>
      </c>
    </row>
    <row r="50" spans="1:8" s="25" customFormat="1" x14ac:dyDescent="0.25">
      <c r="A50" s="8" t="s">
        <v>13</v>
      </c>
      <c r="B50" s="14" t="s">
        <v>76</v>
      </c>
      <c r="C50" s="15" t="s">
        <v>70</v>
      </c>
      <c r="D50" s="18">
        <v>28942305.629999999</v>
      </c>
      <c r="E50" s="18">
        <f>(D50/4)*4</f>
        <v>28942305.629999999</v>
      </c>
      <c r="F50" s="18">
        <v>23980770.510000002</v>
      </c>
      <c r="G50" s="22">
        <f t="shared" si="32"/>
        <v>0.82857153181130316</v>
      </c>
      <c r="H50" s="27">
        <f t="shared" si="33"/>
        <v>0.82857153181130316</v>
      </c>
    </row>
    <row r="51" spans="1:8" s="25" customFormat="1" x14ac:dyDescent="0.25">
      <c r="A51" s="8" t="s">
        <v>12</v>
      </c>
      <c r="B51" s="14" t="s">
        <v>76</v>
      </c>
      <c r="C51" s="15" t="s">
        <v>72</v>
      </c>
      <c r="D51" s="18">
        <v>980000</v>
      </c>
      <c r="E51" s="18">
        <f>(D51/4)*4</f>
        <v>980000</v>
      </c>
      <c r="F51" s="18">
        <v>900000</v>
      </c>
      <c r="G51" s="22">
        <f t="shared" si="32"/>
        <v>0.91836734693877553</v>
      </c>
      <c r="H51" s="27">
        <f t="shared" si="33"/>
        <v>0.91836734693877553</v>
      </c>
    </row>
    <row r="52" spans="1:8" s="25" customFormat="1" x14ac:dyDescent="0.25">
      <c r="A52" s="7" t="s">
        <v>11</v>
      </c>
      <c r="B52" s="12" t="s">
        <v>73</v>
      </c>
      <c r="C52" s="13"/>
      <c r="D52" s="17">
        <f>SUM(D53:D56)</f>
        <v>17139231.420000002</v>
      </c>
      <c r="E52" s="17">
        <f t="shared" ref="E52:F52" si="34">SUM(E53:E56)</f>
        <v>13860404.685000001</v>
      </c>
      <c r="F52" s="17">
        <f t="shared" si="34"/>
        <v>11137411.390000001</v>
      </c>
      <c r="G52" s="21">
        <f>F52/D52</f>
        <v>0.64981976828923638</v>
      </c>
      <c r="H52" s="26">
        <f>F52/E52</f>
        <v>0.80354157350492972</v>
      </c>
    </row>
    <row r="53" spans="1:8" s="25" customFormat="1" x14ac:dyDescent="0.25">
      <c r="A53" s="8" t="s">
        <v>10</v>
      </c>
      <c r="B53" s="14" t="s">
        <v>73</v>
      </c>
      <c r="C53" s="15" t="s">
        <v>67</v>
      </c>
      <c r="D53" s="18">
        <v>705473.68</v>
      </c>
      <c r="E53" s="18">
        <v>705473.68</v>
      </c>
      <c r="F53" s="18">
        <v>703679</v>
      </c>
      <c r="G53" s="22">
        <f>F53/D53</f>
        <v>0.99745606384635066</v>
      </c>
      <c r="H53" s="27">
        <f>F53/E53</f>
        <v>0.99745606384635066</v>
      </c>
    </row>
    <row r="54" spans="1:8" s="25" customFormat="1" x14ac:dyDescent="0.25">
      <c r="A54" s="8" t="s">
        <v>9</v>
      </c>
      <c r="B54" s="14" t="s">
        <v>73</v>
      </c>
      <c r="C54" s="15" t="s">
        <v>68</v>
      </c>
      <c r="D54" s="18">
        <v>6557653.4699999997</v>
      </c>
      <c r="E54" s="18">
        <f>(D54/4)*2</f>
        <v>3278826.7349999999</v>
      </c>
      <c r="F54" s="18">
        <v>2726769.23</v>
      </c>
      <c r="G54" s="22">
        <f t="shared" ref="G54" si="35">F54/D54</f>
        <v>0.41581477924602811</v>
      </c>
      <c r="H54" s="27">
        <f t="shared" ref="H54" si="36">F54/E54</f>
        <v>0.83162955849205622</v>
      </c>
    </row>
    <row r="55" spans="1:8" s="25" customFormat="1" x14ac:dyDescent="0.25">
      <c r="A55" s="8" t="s">
        <v>8</v>
      </c>
      <c r="B55" s="14" t="s">
        <v>73</v>
      </c>
      <c r="C55" s="15" t="s">
        <v>69</v>
      </c>
      <c r="D55" s="18">
        <v>3289578.95</v>
      </c>
      <c r="E55" s="18">
        <f>(D55/4)*4</f>
        <v>3289578.95</v>
      </c>
      <c r="F55" s="18">
        <v>2492964.2200000002</v>
      </c>
      <c r="G55" s="22">
        <f t="shared" ref="G55:G56" si="37">F55/D55</f>
        <v>0.75783687149384271</v>
      </c>
      <c r="H55" s="27">
        <f t="shared" ref="H55:H56" si="38">F55/E55</f>
        <v>0.75783687149384271</v>
      </c>
    </row>
    <row r="56" spans="1:8" s="25" customFormat="1" x14ac:dyDescent="0.25">
      <c r="A56" s="8" t="s">
        <v>7</v>
      </c>
      <c r="B56" s="14" t="s">
        <v>73</v>
      </c>
      <c r="C56" s="15" t="s">
        <v>71</v>
      </c>
      <c r="D56" s="18">
        <v>6586525.3200000003</v>
      </c>
      <c r="E56" s="18">
        <f>(D56/4)*4</f>
        <v>6586525.3200000003</v>
      </c>
      <c r="F56" s="18">
        <v>5213998.9400000004</v>
      </c>
      <c r="G56" s="22">
        <f t="shared" si="37"/>
        <v>0.79161601704736184</v>
      </c>
      <c r="H56" s="27">
        <f t="shared" si="38"/>
        <v>0.79161601704736184</v>
      </c>
    </row>
    <row r="57" spans="1:8" s="25" customFormat="1" x14ac:dyDescent="0.25">
      <c r="A57" s="7" t="s">
        <v>6</v>
      </c>
      <c r="B57" s="12" t="s">
        <v>79</v>
      </c>
      <c r="C57" s="13"/>
      <c r="D57" s="17">
        <f>D58</f>
        <v>12881600</v>
      </c>
      <c r="E57" s="17">
        <f t="shared" ref="E57:F57" si="39">E58</f>
        <v>12881600</v>
      </c>
      <c r="F57" s="17">
        <f t="shared" si="39"/>
        <v>10112973.41</v>
      </c>
      <c r="G57" s="21">
        <f t="shared" ref="G57:G64" si="40">F57/D57</f>
        <v>0.78507121863743634</v>
      </c>
      <c r="H57" s="26">
        <f t="shared" ref="H57:H64" si="41">F57/E57</f>
        <v>0.78507121863743634</v>
      </c>
    </row>
    <row r="58" spans="1:8" s="25" customFormat="1" x14ac:dyDescent="0.25">
      <c r="A58" s="8" t="s">
        <v>5</v>
      </c>
      <c r="B58" s="14" t="s">
        <v>79</v>
      </c>
      <c r="C58" s="15" t="s">
        <v>70</v>
      </c>
      <c r="D58" s="18">
        <v>12881600</v>
      </c>
      <c r="E58" s="18">
        <f>(D58/4)*4</f>
        <v>12881600</v>
      </c>
      <c r="F58" s="18">
        <v>10112973.41</v>
      </c>
      <c r="G58" s="22">
        <f t="shared" si="40"/>
        <v>0.78507121863743634</v>
      </c>
      <c r="H58" s="27">
        <f t="shared" si="41"/>
        <v>0.78507121863743634</v>
      </c>
    </row>
    <row r="59" spans="1:8" s="25" customFormat="1" ht="31.5" x14ac:dyDescent="0.25">
      <c r="A59" s="7" t="s">
        <v>4</v>
      </c>
      <c r="B59" s="12" t="s">
        <v>74</v>
      </c>
      <c r="C59" s="13"/>
      <c r="D59" s="17">
        <f>D60</f>
        <v>48000</v>
      </c>
      <c r="E59" s="17">
        <f t="shared" ref="E59:F59" si="42">E60</f>
        <v>24000</v>
      </c>
      <c r="F59" s="17">
        <f t="shared" si="42"/>
        <v>4172.78</v>
      </c>
      <c r="G59" s="21">
        <f t="shared" si="40"/>
        <v>8.6932916666666665E-2</v>
      </c>
      <c r="H59" s="26">
        <f t="shared" si="41"/>
        <v>0.17386583333333333</v>
      </c>
    </row>
    <row r="60" spans="1:8" s="25" customFormat="1" ht="31.5" x14ac:dyDescent="0.25">
      <c r="A60" s="8" t="s">
        <v>3</v>
      </c>
      <c r="B60" s="14" t="s">
        <v>74</v>
      </c>
      <c r="C60" s="15" t="s">
        <v>67</v>
      </c>
      <c r="D60" s="18">
        <v>48000</v>
      </c>
      <c r="E60" s="18">
        <f>(D60/4)*2</f>
        <v>24000</v>
      </c>
      <c r="F60" s="18">
        <v>4172.78</v>
      </c>
      <c r="G60" s="22">
        <f t="shared" si="40"/>
        <v>8.6932916666666665E-2</v>
      </c>
      <c r="H60" s="27">
        <f t="shared" si="41"/>
        <v>0.17386583333333333</v>
      </c>
    </row>
    <row r="61" spans="1:8" s="25" customFormat="1" ht="47.25" x14ac:dyDescent="0.25">
      <c r="A61" s="7" t="s">
        <v>2</v>
      </c>
      <c r="B61" s="12" t="s">
        <v>77</v>
      </c>
      <c r="C61" s="13"/>
      <c r="D61" s="17">
        <f>D62+D63</f>
        <v>350148466.00999999</v>
      </c>
      <c r="E61" s="17">
        <f t="shared" ref="E61:F61" si="43">E62+E63</f>
        <v>319489883.005</v>
      </c>
      <c r="F61" s="17">
        <f t="shared" si="43"/>
        <v>256332728.13</v>
      </c>
      <c r="G61" s="21">
        <f t="shared" si="40"/>
        <v>0.73206868803668934</v>
      </c>
      <c r="H61" s="26">
        <f t="shared" si="41"/>
        <v>0.80231876427207061</v>
      </c>
    </row>
    <row r="62" spans="1:8" s="25" customFormat="1" ht="47.25" x14ac:dyDescent="0.25">
      <c r="A62" s="8" t="s">
        <v>1</v>
      </c>
      <c r="B62" s="14" t="s">
        <v>77</v>
      </c>
      <c r="C62" s="15" t="s">
        <v>67</v>
      </c>
      <c r="D62" s="18">
        <v>288831300</v>
      </c>
      <c r="E62" s="18">
        <f>(D62/4)*4</f>
        <v>288831300</v>
      </c>
      <c r="F62" s="18">
        <v>227693799.97</v>
      </c>
      <c r="G62" s="22">
        <f t="shared" si="40"/>
        <v>0.7883279962040125</v>
      </c>
      <c r="H62" s="27">
        <f t="shared" si="41"/>
        <v>0.7883279962040125</v>
      </c>
    </row>
    <row r="63" spans="1:8" s="25" customFormat="1" x14ac:dyDescent="0.25">
      <c r="A63" s="8" t="s">
        <v>0</v>
      </c>
      <c r="B63" s="14" t="s">
        <v>77</v>
      </c>
      <c r="C63" s="15" t="s">
        <v>69</v>
      </c>
      <c r="D63" s="18">
        <v>61317166.009999998</v>
      </c>
      <c r="E63" s="18">
        <f>(D63/4)*2</f>
        <v>30658583.004999999</v>
      </c>
      <c r="F63" s="18">
        <v>28638928.16</v>
      </c>
      <c r="G63" s="22">
        <f t="shared" si="40"/>
        <v>0.46706216258150907</v>
      </c>
      <c r="H63" s="27">
        <f t="shared" si="41"/>
        <v>0.93412432516301813</v>
      </c>
    </row>
    <row r="64" spans="1:8" s="28" customFormat="1" x14ac:dyDescent="0.25">
      <c r="A64" s="11" t="s">
        <v>65</v>
      </c>
      <c r="B64" s="16" t="s">
        <v>66</v>
      </c>
      <c r="C64" s="10" t="s">
        <v>66</v>
      </c>
      <c r="D64" s="17">
        <f>D7+D15+D17+D22+D29+D34+D36+D42+D45+D47+D52+D57+D59+D61</f>
        <v>5407411975.8699999</v>
      </c>
      <c r="E64" s="17">
        <f t="shared" ref="E64:F64" si="44">E7+E15+E17+E22+E29+E34+E36+E42+E45+E47+E52+E57+E59+E61</f>
        <v>4283196509.1787505</v>
      </c>
      <c r="F64" s="17">
        <f t="shared" si="44"/>
        <v>3643556605.9299998</v>
      </c>
      <c r="G64" s="21">
        <f t="shared" si="40"/>
        <v>0.67380784415705386</v>
      </c>
      <c r="H64" s="26">
        <f t="shared" si="41"/>
        <v>0.85066295653771118</v>
      </c>
    </row>
    <row r="65" spans="1:8" x14ac:dyDescent="0.25">
      <c r="A65" s="9"/>
      <c r="B65" s="19"/>
      <c r="C65" s="20"/>
      <c r="D65" s="20"/>
      <c r="E65" s="20"/>
      <c r="F65" s="20"/>
      <c r="G65" s="23"/>
      <c r="H65" s="23"/>
    </row>
    <row r="66" spans="1:8" x14ac:dyDescent="0.25">
      <c r="A66" s="9"/>
      <c r="B66" s="9"/>
    </row>
    <row r="67" spans="1:8" x14ac:dyDescent="0.25">
      <c r="A67" s="9"/>
      <c r="B67" s="9"/>
    </row>
    <row r="68" spans="1:8" x14ac:dyDescent="0.25">
      <c r="A68" s="9"/>
      <c r="B68" s="9"/>
    </row>
  </sheetData>
  <mergeCells count="8">
    <mergeCell ref="G4:G5"/>
    <mergeCell ref="H4:H5"/>
    <mergeCell ref="A2:H2"/>
    <mergeCell ref="B4:C4"/>
    <mergeCell ref="A4:A5"/>
    <mergeCell ref="D4:D5"/>
    <mergeCell ref="E4:E5"/>
    <mergeCell ref="F4:F5"/>
  </mergeCells>
  <printOptions gridLines="1"/>
  <pageMargins left="0.75" right="0.75" top="1" bottom="1" header="0.5" footer="0.5"/>
  <pageSetup scale="5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месяцев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022201</dc:creator>
  <cp:lastModifiedBy>022201</cp:lastModifiedBy>
  <cp:lastPrinted>2023-12-29T17:43:37Z</cp:lastPrinted>
  <dcterms:created xsi:type="dcterms:W3CDTF">2023-12-29T17:26:34Z</dcterms:created>
  <dcterms:modified xsi:type="dcterms:W3CDTF">2023-12-29T18:41:18Z</dcterms:modified>
</cp:coreProperties>
</file>