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440" windowHeight="12660" tabRatio="328"/>
  </bookViews>
  <sheets>
    <sheet name="допобразование" sheetId="6" r:id="rId1"/>
  </sheets>
  <definedNames>
    <definedName name="_GoBack" localSheetId="0">допобразование!$D$3</definedName>
  </definedNames>
  <calcPr calcId="145621"/>
</workbook>
</file>

<file path=xl/calcChain.xml><?xml version="1.0" encoding="utf-8"?>
<calcChain xmlns="http://schemas.openxmlformats.org/spreadsheetml/2006/main">
  <c r="R9" i="6" l="1"/>
  <c r="R7" i="6"/>
  <c r="R8" i="6"/>
  <c r="R6" i="6"/>
  <c r="E9" i="6"/>
  <c r="F9" i="6"/>
  <c r="G9" i="6"/>
  <c r="H9" i="6"/>
  <c r="I9" i="6"/>
  <c r="J9" i="6"/>
  <c r="K9" i="6"/>
  <c r="L9" i="6"/>
  <c r="D9" i="6"/>
  <c r="N9" i="6" l="1"/>
  <c r="O9" i="6"/>
  <c r="P9" i="6"/>
  <c r="M9" i="6"/>
  <c r="Q9" i="6"/>
  <c r="P8" i="6"/>
  <c r="P6" i="6"/>
  <c r="O8" i="6"/>
  <c r="O6" i="6"/>
  <c r="N8" i="6"/>
  <c r="N6" i="6"/>
  <c r="M8" i="6"/>
  <c r="M6" i="6"/>
  <c r="Q8" i="6" l="1"/>
  <c r="Q6" i="6"/>
  <c r="H6" i="6"/>
  <c r="F6" i="6"/>
  <c r="E8" i="6"/>
  <c r="D6" i="6"/>
  <c r="D8" i="6"/>
  <c r="K8" i="6"/>
  <c r="K6" i="6"/>
  <c r="L6" i="6" s="1"/>
  <c r="J8" i="6"/>
  <c r="J6" i="6"/>
  <c r="I8" i="6"/>
  <c r="I6" i="6"/>
  <c r="H8" i="6"/>
  <c r="F8" i="6"/>
  <c r="E6" i="6"/>
  <c r="G8" i="6"/>
  <c r="G6" i="6"/>
  <c r="L8" i="6"/>
  <c r="C9" i="6"/>
</calcChain>
</file>

<file path=xl/sharedStrings.xml><?xml version="1.0" encoding="utf-8"?>
<sst xmlns="http://schemas.openxmlformats.org/spreadsheetml/2006/main" count="34" uniqueCount="32">
  <si>
    <t>итого</t>
  </si>
  <si>
    <t>городское поселение Междуреченский</t>
  </si>
  <si>
    <t>городское поселение Кондинское</t>
  </si>
  <si>
    <t>количество респондентов</t>
  </si>
  <si>
    <t>№ п/п</t>
  </si>
  <si>
    <t>территория</t>
  </si>
  <si>
    <t>количество баллов</t>
  </si>
  <si>
    <t>Соблюдение режима работы учреждения  культуры</t>
  </si>
  <si>
    <t>3. Критерий времени ожидания предоставления услуги (0 – 10 баллов)</t>
  </si>
  <si>
    <t>1. Критерий открытости и доступности информации об учреждении (0 – 10 баллов)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</si>
  <si>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</si>
  <si>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 xml:space="preserve">итого </t>
  </si>
  <si>
    <t>2.1.</t>
  </si>
  <si>
    <t>1.1.</t>
  </si>
  <si>
    <t>1.</t>
  </si>
  <si>
    <t>МУ ДО "Детская музыкальная школа имени А.В. Красова пгт Кондинское"</t>
  </si>
  <si>
    <t>МУ ДО "Детская школа искусств"</t>
  </si>
  <si>
    <t>Доступность и актуальность информации о деятельности учреждения, размещенной на территории учреждения</t>
  </si>
  <si>
    <t xml:space="preserve">Удобство графика работы учреждения </t>
  </si>
  <si>
    <r>
      <t>Состояние территории, помещений, температурного режима в помещении</t>
    </r>
    <r>
      <rPr>
        <sz val="10"/>
        <color rgb="FF000000"/>
        <rFont val="Times New Roman"/>
        <family val="1"/>
        <charset val="204"/>
      </rPr>
      <t xml:space="preserve"> </t>
    </r>
  </si>
  <si>
    <t>2. Критерий комфортности условий предоставлений услуг и доступности их получения (0 – 20 баллов)</t>
  </si>
  <si>
    <t>4. Критерий доброжелательности, вежливости, компетентности работников учреждения культуры (0 – 30 баллов)</t>
  </si>
  <si>
    <t xml:space="preserve">Доброжелательность и вежливость персонала учреждения  </t>
  </si>
  <si>
    <t xml:space="preserve">Компетентность персонала учреждения </t>
  </si>
  <si>
    <t>Удовлетворенность  взаимоотношения ребенка и педагогов</t>
  </si>
  <si>
    <t>5.  Критерий удовлетворенности качеством оказания услуг (0 – 40 баллов)</t>
  </si>
  <si>
    <t xml:space="preserve">Общая удовлетворенность качеством оказания услуг учреждением  </t>
  </si>
  <si>
    <t xml:space="preserve">Удовлетворенность материально-техническим обеспечением учреждения  культуры  
(наличие современного оборудования, инструментов,  мебели, техники и др.)
</t>
  </si>
  <si>
    <t>Удовлетворенность уровнем  знаний, который ребенок получает, обучаясь в данном учреждении</t>
  </si>
  <si>
    <t>средний бал</t>
  </si>
  <si>
    <t>процент =5846/из 7200 возможных =81,19</t>
  </si>
  <si>
    <t>Мониторинг удовлетворенности населения качеством оказания услуг в учреждениях дополнительного образования в сфере культуры в 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</si>
</sst>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textRotation="90" wrapText="1"/>
    </xf>
    <xf numFmtId="0" fontId="6" fillId="0" borderId="5" xfId="0" applyFont="1" applyBorder="1" applyAlignment="1">
      <alignment horizontal="center" vertical="top" textRotation="90" wrapText="1"/>
    </xf>
    <xf numFmtId="0" fontId="6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/>
    <xf numFmtId="1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zoomScale="81" zoomScaleNormal="81" workbookViewId="0">
      <selection activeCell="D2" sqref="D2:S2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7.5703125" customWidth="1"/>
    <col min="7" max="7" width="6.7109375" customWidth="1"/>
    <col min="8" max="8" width="12.42578125" customWidth="1"/>
    <col min="9" max="9" width="10" customWidth="1"/>
    <col min="10" max="10" width="6.5703125" customWidth="1"/>
    <col min="11" max="11" width="9.140625" customWidth="1"/>
    <col min="12" max="12" width="6.5703125" customWidth="1"/>
    <col min="13" max="13" width="11" customWidth="1"/>
    <col min="14" max="15" width="15.28515625" customWidth="1"/>
    <col min="16" max="16" width="25.42578125" customWidth="1"/>
    <col min="17" max="17" width="10.42578125" customWidth="1"/>
    <col min="18" max="18" width="8" customWidth="1"/>
    <col min="19" max="19" width="9.42578125" customWidth="1"/>
  </cols>
  <sheetData>
    <row r="2" spans="1:19" ht="27" customHeight="1" x14ac:dyDescent="0.25"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86.25" customHeight="1" x14ac:dyDescent="0.25">
      <c r="A3" s="36" t="s">
        <v>4</v>
      </c>
      <c r="B3" s="37" t="s">
        <v>5</v>
      </c>
      <c r="C3" s="38" t="s">
        <v>3</v>
      </c>
      <c r="D3" s="7" t="s">
        <v>9</v>
      </c>
      <c r="E3" s="31" t="s">
        <v>20</v>
      </c>
      <c r="F3" s="32"/>
      <c r="G3" s="33"/>
      <c r="H3" s="15" t="s">
        <v>8</v>
      </c>
      <c r="I3" s="31" t="s">
        <v>21</v>
      </c>
      <c r="J3" s="32"/>
      <c r="K3" s="32"/>
      <c r="L3" s="33"/>
      <c r="M3" s="31" t="s">
        <v>25</v>
      </c>
      <c r="N3" s="32"/>
      <c r="O3" s="32"/>
      <c r="P3" s="32"/>
      <c r="Q3" s="32"/>
      <c r="R3" s="40"/>
      <c r="S3" s="39" t="s">
        <v>11</v>
      </c>
    </row>
    <row r="4" spans="1:19" ht="108.75" customHeight="1" x14ac:dyDescent="0.25">
      <c r="A4" s="36"/>
      <c r="B4" s="37"/>
      <c r="C4" s="38"/>
      <c r="D4" s="16" t="s">
        <v>17</v>
      </c>
      <c r="E4" s="5" t="s">
        <v>19</v>
      </c>
      <c r="F4" s="6" t="s">
        <v>18</v>
      </c>
      <c r="G4" s="6" t="s">
        <v>6</v>
      </c>
      <c r="H4" s="4" t="s">
        <v>7</v>
      </c>
      <c r="I4" s="6" t="s">
        <v>22</v>
      </c>
      <c r="J4" s="6" t="s">
        <v>23</v>
      </c>
      <c r="K4" s="6" t="s">
        <v>24</v>
      </c>
      <c r="L4" s="6" t="s">
        <v>6</v>
      </c>
      <c r="M4" s="6" t="s">
        <v>26</v>
      </c>
      <c r="N4" s="6" t="s">
        <v>27</v>
      </c>
      <c r="O4" s="6" t="s">
        <v>28</v>
      </c>
      <c r="P4" s="6" t="s">
        <v>10</v>
      </c>
      <c r="Q4" s="6" t="s">
        <v>6</v>
      </c>
      <c r="R4" s="6" t="s">
        <v>29</v>
      </c>
      <c r="S4" s="39"/>
    </row>
    <row r="5" spans="1:19" ht="17.25" customHeight="1" x14ac:dyDescent="0.25">
      <c r="A5" s="12" t="s">
        <v>14</v>
      </c>
      <c r="B5" s="26" t="s">
        <v>1</v>
      </c>
      <c r="C5" s="17"/>
      <c r="D5" s="18"/>
      <c r="E5" s="19"/>
      <c r="F5" s="19"/>
      <c r="G5" s="20"/>
      <c r="H5" s="18"/>
      <c r="I5" s="19"/>
      <c r="J5" s="19"/>
      <c r="K5" s="19"/>
      <c r="L5" s="20"/>
      <c r="M5" s="19"/>
      <c r="N5" s="19"/>
      <c r="O5" s="19"/>
      <c r="P5" s="19"/>
      <c r="Q5" s="20"/>
      <c r="R5" s="20"/>
      <c r="S5" s="21"/>
    </row>
    <row r="6" spans="1:19" ht="17.25" customHeight="1" x14ac:dyDescent="0.25">
      <c r="A6" s="28" t="s">
        <v>13</v>
      </c>
      <c r="B6" s="14" t="s">
        <v>16</v>
      </c>
      <c r="C6" s="29">
        <v>90</v>
      </c>
      <c r="D6" s="23">
        <f>741/90</f>
        <v>8.2333333333333325</v>
      </c>
      <c r="E6" s="23">
        <f>822/90</f>
        <v>9.1333333333333329</v>
      </c>
      <c r="F6" s="23">
        <f>797/90</f>
        <v>8.8555555555555561</v>
      </c>
      <c r="G6" s="23">
        <f t="shared" ref="G6:G8" si="0">F6+E6</f>
        <v>17.988888888888887</v>
      </c>
      <c r="H6" s="23">
        <f>709/90</f>
        <v>7.8777777777777782</v>
      </c>
      <c r="I6" s="23">
        <f>817/90</f>
        <v>9.0777777777777775</v>
      </c>
      <c r="J6" s="23">
        <f>869/90</f>
        <v>9.655555555555555</v>
      </c>
      <c r="K6" s="23">
        <f>859/90</f>
        <v>9.5444444444444443</v>
      </c>
      <c r="L6" s="23">
        <f>K6+J6+I6</f>
        <v>28.277777777777779</v>
      </c>
      <c r="M6" s="23">
        <f>805</f>
        <v>805</v>
      </c>
      <c r="N6" s="23">
        <f>759</f>
        <v>759</v>
      </c>
      <c r="O6" s="23">
        <f>787</f>
        <v>787</v>
      </c>
      <c r="P6" s="23">
        <f>622</f>
        <v>622</v>
      </c>
      <c r="Q6" s="23">
        <f>M6+N6+O6+P6</f>
        <v>2973</v>
      </c>
      <c r="R6" s="23">
        <f>(Q6/90)/4</f>
        <v>8.2583333333333329</v>
      </c>
      <c r="S6" s="24"/>
    </row>
    <row r="7" spans="1:19" ht="15.75" x14ac:dyDescent="0.25">
      <c r="A7" s="12">
        <v>2</v>
      </c>
      <c r="B7" s="27" t="s">
        <v>2</v>
      </c>
      <c r="C7" s="22"/>
      <c r="D7" s="25"/>
      <c r="E7" s="25"/>
      <c r="F7" s="25"/>
      <c r="G7" s="23"/>
      <c r="H7" s="25"/>
      <c r="I7" s="25"/>
      <c r="J7" s="25"/>
      <c r="K7" s="25"/>
      <c r="L7" s="23"/>
      <c r="M7" s="25"/>
      <c r="N7" s="25"/>
      <c r="O7" s="25"/>
      <c r="P7" s="25"/>
      <c r="Q7" s="23"/>
      <c r="R7" s="23">
        <f t="shared" ref="R7:R8" si="1">(Q7/90)/4</f>
        <v>0</v>
      </c>
      <c r="S7" s="25"/>
    </row>
    <row r="8" spans="1:19" ht="31.5" x14ac:dyDescent="0.25">
      <c r="A8" s="11" t="s">
        <v>12</v>
      </c>
      <c r="B8" s="13" t="s">
        <v>15</v>
      </c>
      <c r="C8" s="22">
        <v>90</v>
      </c>
      <c r="D8" s="25">
        <f>804/90</f>
        <v>8.9333333333333336</v>
      </c>
      <c r="E8" s="25">
        <f>734/90</f>
        <v>8.155555555555555</v>
      </c>
      <c r="F8" s="25">
        <f>789/90</f>
        <v>8.7666666666666675</v>
      </c>
      <c r="G8" s="23">
        <f t="shared" si="0"/>
        <v>16.922222222222224</v>
      </c>
      <c r="H8" s="25">
        <f>780/90</f>
        <v>8.6666666666666661</v>
      </c>
      <c r="I8" s="25">
        <f>743/90</f>
        <v>8.2555555555555564</v>
      </c>
      <c r="J8" s="25">
        <f>807/90</f>
        <v>8.9666666666666668</v>
      </c>
      <c r="K8" s="25">
        <f>770/90</f>
        <v>8.5555555555555554</v>
      </c>
      <c r="L8" s="23">
        <f t="shared" ref="L8" si="2">K8+J8+I8</f>
        <v>25.777777777777779</v>
      </c>
      <c r="M8" s="25">
        <f>792</f>
        <v>792</v>
      </c>
      <c r="N8" s="25">
        <f>709</f>
        <v>709</v>
      </c>
      <c r="O8" s="25">
        <f>670</f>
        <v>670</v>
      </c>
      <c r="P8" s="25">
        <f>702</f>
        <v>702</v>
      </c>
      <c r="Q8" s="23">
        <f t="shared" ref="Q8" si="3">M8+N8+O8+P8</f>
        <v>2873</v>
      </c>
      <c r="R8" s="23">
        <f t="shared" si="1"/>
        <v>7.9805555555555552</v>
      </c>
      <c r="S8" s="24"/>
    </row>
    <row r="9" spans="1:19" ht="15.75" x14ac:dyDescent="0.25">
      <c r="A9" s="9"/>
      <c r="B9" s="10" t="s">
        <v>0</v>
      </c>
      <c r="C9" s="22">
        <f>C8+C6</f>
        <v>180</v>
      </c>
      <c r="D9" s="30">
        <f>(D6+D8)/2</f>
        <v>8.5833333333333321</v>
      </c>
      <c r="E9" s="30">
        <f t="shared" ref="E9:L9" si="4">(E6+E8)/2</f>
        <v>8.6444444444444439</v>
      </c>
      <c r="F9" s="30">
        <f t="shared" si="4"/>
        <v>8.8111111111111118</v>
      </c>
      <c r="G9" s="30">
        <f t="shared" si="4"/>
        <v>17.455555555555556</v>
      </c>
      <c r="H9" s="30">
        <f t="shared" si="4"/>
        <v>8.2722222222222221</v>
      </c>
      <c r="I9" s="30">
        <f t="shared" si="4"/>
        <v>8.6666666666666679</v>
      </c>
      <c r="J9" s="30">
        <f t="shared" si="4"/>
        <v>9.31111111111111</v>
      </c>
      <c r="K9" s="30">
        <f t="shared" si="4"/>
        <v>9.0500000000000007</v>
      </c>
      <c r="L9" s="30">
        <f t="shared" si="4"/>
        <v>27.027777777777779</v>
      </c>
      <c r="M9" s="30">
        <f>M6+M8</f>
        <v>1597</v>
      </c>
      <c r="N9" s="30">
        <f t="shared" ref="N9:P9" si="5">N6+N8</f>
        <v>1468</v>
      </c>
      <c r="O9" s="30">
        <f t="shared" si="5"/>
        <v>1457</v>
      </c>
      <c r="P9" s="30">
        <f t="shared" si="5"/>
        <v>1324</v>
      </c>
      <c r="Q9" s="30">
        <f>Q6+Q8</f>
        <v>5846</v>
      </c>
      <c r="R9" s="23">
        <f>(Q9/180)/4</f>
        <v>8.1194444444444436</v>
      </c>
      <c r="S9" s="30"/>
    </row>
    <row r="10" spans="1:19" x14ac:dyDescent="0.25">
      <c r="P10" t="s">
        <v>30</v>
      </c>
    </row>
    <row r="11" spans="1:19" x14ac:dyDescent="0.25">
      <c r="C11" s="2"/>
    </row>
    <row r="12" spans="1:19" x14ac:dyDescent="0.25">
      <c r="C12" s="2"/>
    </row>
    <row r="13" spans="1:19" x14ac:dyDescent="0.25">
      <c r="C13" s="2"/>
    </row>
    <row r="14" spans="1:19" x14ac:dyDescent="0.25">
      <c r="C14" s="2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9" x14ac:dyDescent="0.25">
      <c r="C15" s="3"/>
    </row>
    <row r="16" spans="1:19" x14ac:dyDescent="0.25">
      <c r="C16" s="3"/>
    </row>
    <row r="17" spans="3:3" x14ac:dyDescent="0.25">
      <c r="C17" s="3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3"/>
    </row>
    <row r="22" spans="3:3" x14ac:dyDescent="0.25">
      <c r="C22" s="3"/>
    </row>
    <row r="23" spans="3:3" x14ac:dyDescent="0.25">
      <c r="C23" s="3"/>
    </row>
    <row r="24" spans="3:3" x14ac:dyDescent="0.25">
      <c r="C24" s="2"/>
    </row>
    <row r="25" spans="3:3" x14ac:dyDescent="0.25">
      <c r="C25" s="3"/>
    </row>
    <row r="26" spans="3:3" x14ac:dyDescent="0.25">
      <c r="C26" s="3"/>
    </row>
    <row r="27" spans="3:3" x14ac:dyDescent="0.25">
      <c r="C27" s="3"/>
    </row>
    <row r="28" spans="3:3" x14ac:dyDescent="0.25">
      <c r="C28" s="3"/>
    </row>
    <row r="29" spans="3:3" x14ac:dyDescent="0.25">
      <c r="C29" s="2"/>
    </row>
    <row r="30" spans="3:3" x14ac:dyDescent="0.25">
      <c r="C30" s="2"/>
    </row>
    <row r="31" spans="3:3" x14ac:dyDescent="0.25">
      <c r="C31" s="3"/>
    </row>
    <row r="32" spans="3:3" x14ac:dyDescent="0.25">
      <c r="C32" s="3"/>
    </row>
    <row r="33" spans="3:3" x14ac:dyDescent="0.25">
      <c r="C33" s="3"/>
    </row>
    <row r="34" spans="3:3" x14ac:dyDescent="0.25">
      <c r="C34" s="2"/>
    </row>
    <row r="35" spans="3:3" x14ac:dyDescent="0.25">
      <c r="C35" s="2"/>
    </row>
  </sheetData>
  <mergeCells count="8">
    <mergeCell ref="I3:L3"/>
    <mergeCell ref="D2:S2"/>
    <mergeCell ref="A3:A4"/>
    <mergeCell ref="B3:B4"/>
    <mergeCell ref="C3:C4"/>
    <mergeCell ref="E3:G3"/>
    <mergeCell ref="S3:S4"/>
    <mergeCell ref="M3:R3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допобразование</vt:lpstr>
      <vt:lpstr>допобразование!_GoBack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2019-01-30T05:51:51Z</dcterms:modified>
</cp:coreProperties>
</file>