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9440" windowHeight="12660" tabRatio="328"/>
  </bookViews>
  <sheets>
    <sheet name="музеи" sheetId="4" r:id="rId1"/>
  </sheets>
  <definedNames>
    <definedName name="_GoBack" localSheetId="0">музеи!$D$3</definedName>
  </definedNames>
  <calcPr calcId="145621"/>
</workbook>
</file>

<file path=xl/calcChain.xml><?xml version="1.0" encoding="utf-8"?>
<calcChain xmlns="http://schemas.openxmlformats.org/spreadsheetml/2006/main">
  <c r="M8" i="4" l="1"/>
  <c r="M6" i="4"/>
  <c r="N8" i="4" l="1"/>
  <c r="N6" i="4"/>
  <c r="K8" i="4" l="1"/>
  <c r="J8" i="4"/>
  <c r="I8" i="4"/>
  <c r="G8" i="4"/>
  <c r="F8" i="4"/>
  <c r="E8" i="4"/>
  <c r="D8" i="4"/>
  <c r="K6" i="4"/>
  <c r="J6" i="4"/>
  <c r="I6" i="4"/>
  <c r="G6" i="4"/>
  <c r="F6" i="4"/>
  <c r="E6" i="4"/>
  <c r="D6" i="4"/>
  <c r="O8" i="4" l="1"/>
  <c r="P8" i="4" s="1"/>
  <c r="H6" i="4"/>
  <c r="O6" i="4"/>
  <c r="P6" i="4" s="1"/>
  <c r="L6" i="4"/>
  <c r="N9" i="4"/>
  <c r="M9" i="4"/>
  <c r="K9" i="4"/>
  <c r="I9" i="4"/>
  <c r="F9" i="4"/>
  <c r="E9" i="4"/>
  <c r="D9" i="4"/>
  <c r="C9" i="4"/>
  <c r="G9" i="4" l="1"/>
  <c r="J9" i="4"/>
  <c r="L9" i="4" s="1"/>
  <c r="L8" i="4"/>
  <c r="H8" i="4"/>
  <c r="O9" i="4"/>
  <c r="Q6" i="4"/>
  <c r="H9" i="4"/>
  <c r="O10" i="4" l="1"/>
  <c r="P9" i="4"/>
  <c r="Q9" i="4"/>
  <c r="Q8" i="4"/>
</calcChain>
</file>

<file path=xl/sharedStrings.xml><?xml version="1.0" encoding="utf-8"?>
<sst xmlns="http://schemas.openxmlformats.org/spreadsheetml/2006/main" count="31" uniqueCount="29">
  <si>
    <t>итого</t>
  </si>
  <si>
    <t>городское поселение Кондинское</t>
  </si>
  <si>
    <t>сельское поселение Половинка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</si>
  <si>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</si>
  <si>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</si>
  <si>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</si>
  <si>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</si>
  <si>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</si>
  <si>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</si>
  <si>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</si>
  <si>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</si>
  <si>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</si>
  <si>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</si>
  <si>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</si>
  <si>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</si>
  <si>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</si>
  <si>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</si>
  <si>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</si>
  <si>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</si>
  <si>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</si>
  <si>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</si>
  <si>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 xml:space="preserve">итого </t>
  </si>
  <si>
    <t>2.1.</t>
  </si>
  <si>
    <t>1.1.</t>
  </si>
  <si>
    <t>Муниципальное учреждение культуры "Районный краеведческий музей"</t>
  </si>
  <si>
    <t>Муниципальное учреждение культуры "Районный Учинский историко-этнографический музей"</t>
  </si>
  <si>
    <t>средний балл</t>
  </si>
  <si>
    <t>процент</t>
  </si>
  <si>
    <t>Мониторинг удовлетворенности населения качеством оказания услуг в музеях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</si>
</sst>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textRotation="90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" fontId="2" fillId="0" borderId="1" xfId="0" applyNumberFormat="1" applyFont="1" applyBorder="1"/>
    <xf numFmtId="1" fontId="0" fillId="0" borderId="1" xfId="0" applyNumberFormat="1" applyBorder="1"/>
    <xf numFmtId="1" fontId="0" fillId="0" borderId="4" xfId="0" applyNumberFormat="1" applyBorder="1"/>
    <xf numFmtId="0" fontId="0" fillId="0" borderId="4" xfId="0" applyFill="1" applyBorder="1"/>
    <xf numFmtId="1" fontId="2" fillId="0" borderId="1" xfId="0" applyNumberFormat="1" applyFont="1" applyFill="1" applyBorder="1"/>
    <xf numFmtId="1" fontId="0" fillId="0" borderId="1" xfId="0" applyNumberFormat="1" applyFill="1" applyBorder="1"/>
    <xf numFmtId="1" fontId="0" fillId="0" borderId="4" xfId="0" applyNumberFormat="1" applyFill="1" applyBorder="1"/>
    <xf numFmtId="164" fontId="9" fillId="0" borderId="1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0" fontId="0" fillId="0" borderId="0" xfId="0" applyNumberFormat="1"/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tabSelected="1" zoomScale="71" zoomScaleNormal="71" workbookViewId="0">
      <selection activeCell="D3" sqref="D3"/>
    </sheetView>
  </sheetViews>
  <sheetFormatPr defaultRowHeight="15" x14ac:dyDescent="0.25"/>
  <cols>
    <col min="1" max="1" width="6.28515625" style="1" customWidth="1"/>
    <col min="2" max="2" width="50.140625" style="1" customWidth="1"/>
    <col min="3" max="3" width="6.5703125" customWidth="1"/>
    <col min="4" max="4" width="20.140625" customWidth="1"/>
    <col min="5" max="5" width="11.140625" customWidth="1"/>
    <col min="6" max="6" width="10.140625" customWidth="1"/>
    <col min="7" max="7" width="13.85546875" customWidth="1"/>
    <col min="8" max="8" width="8.42578125" customWidth="1"/>
    <col min="9" max="9" width="16.140625" customWidth="1"/>
    <col min="10" max="10" width="14.28515625" customWidth="1"/>
    <col min="11" max="12" width="9.140625" customWidth="1"/>
    <col min="13" max="13" width="13.28515625" customWidth="1"/>
    <col min="14" max="14" width="25.42578125" customWidth="1"/>
    <col min="15" max="15" width="9" customWidth="1"/>
    <col min="16" max="16" width="7.28515625" customWidth="1"/>
    <col min="17" max="17" width="7.42578125" customWidth="1"/>
  </cols>
  <sheetData>
    <row r="2" spans="1:17" ht="27" customHeight="1" thickBot="1" x14ac:dyDescent="0.3">
      <c r="D2" s="33" t="s">
        <v>28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75" customHeight="1" x14ac:dyDescent="0.25">
      <c r="A3" s="34" t="s">
        <v>4</v>
      </c>
      <c r="B3" s="36" t="s">
        <v>5</v>
      </c>
      <c r="C3" s="38" t="s">
        <v>3</v>
      </c>
      <c r="D3" s="9" t="s">
        <v>18</v>
      </c>
      <c r="E3" s="30" t="s">
        <v>17</v>
      </c>
      <c r="F3" s="31"/>
      <c r="G3" s="31"/>
      <c r="H3" s="32"/>
      <c r="I3" s="10" t="s">
        <v>16</v>
      </c>
      <c r="J3" s="30" t="s">
        <v>15</v>
      </c>
      <c r="K3" s="31"/>
      <c r="L3" s="32"/>
      <c r="M3" s="30" t="s">
        <v>14</v>
      </c>
      <c r="N3" s="31"/>
      <c r="O3" s="31"/>
      <c r="P3" s="40"/>
      <c r="Q3" s="39" t="s">
        <v>21</v>
      </c>
    </row>
    <row r="4" spans="1:17" ht="97.5" customHeight="1" x14ac:dyDescent="0.25">
      <c r="A4" s="35"/>
      <c r="B4" s="37"/>
      <c r="C4" s="38"/>
      <c r="D4" s="6" t="s">
        <v>6</v>
      </c>
      <c r="E4" s="7" t="s">
        <v>8</v>
      </c>
      <c r="F4" s="7" t="s">
        <v>9</v>
      </c>
      <c r="G4" s="7" t="s">
        <v>10</v>
      </c>
      <c r="H4" s="7" t="s">
        <v>7</v>
      </c>
      <c r="I4" s="6" t="s">
        <v>11</v>
      </c>
      <c r="J4" s="7" t="s">
        <v>12</v>
      </c>
      <c r="K4" s="7" t="s">
        <v>13</v>
      </c>
      <c r="L4" s="7" t="s">
        <v>7</v>
      </c>
      <c r="M4" s="7" t="s">
        <v>19</v>
      </c>
      <c r="N4" s="7" t="s">
        <v>20</v>
      </c>
      <c r="O4" s="7" t="s">
        <v>7</v>
      </c>
      <c r="P4" s="7" t="s">
        <v>26</v>
      </c>
      <c r="Q4" s="39"/>
    </row>
    <row r="5" spans="1:17" ht="18.75" x14ac:dyDescent="0.25">
      <c r="A5" s="14">
        <v>1</v>
      </c>
      <c r="B5" s="15" t="s">
        <v>1</v>
      </c>
      <c r="C5" s="3"/>
      <c r="D5" s="2"/>
      <c r="E5" s="2"/>
      <c r="F5" s="2"/>
      <c r="G5" s="2"/>
      <c r="H5" s="2"/>
      <c r="I5" s="2"/>
      <c r="J5" s="2"/>
      <c r="K5" s="2"/>
      <c r="L5" s="2"/>
      <c r="M5" s="24"/>
      <c r="N5" s="24"/>
      <c r="O5" s="24"/>
      <c r="P5" s="25"/>
      <c r="Q5" s="3"/>
    </row>
    <row r="6" spans="1:17" ht="31.5" x14ac:dyDescent="0.25">
      <c r="A6" s="12" t="s">
        <v>23</v>
      </c>
      <c r="B6" s="16" t="s">
        <v>24</v>
      </c>
      <c r="C6" s="3">
        <v>200</v>
      </c>
      <c r="D6" s="18">
        <f>1850/200</f>
        <v>9.25</v>
      </c>
      <c r="E6" s="18">
        <f>1790/200</f>
        <v>8.9499999999999993</v>
      </c>
      <c r="F6" s="18">
        <f>1848/200</f>
        <v>9.24</v>
      </c>
      <c r="G6" s="18">
        <f>733/200</f>
        <v>3.665</v>
      </c>
      <c r="H6" s="18">
        <f t="shared" ref="H6:H9" si="0">G6+F6+E6</f>
        <v>21.855</v>
      </c>
      <c r="I6" s="18">
        <f>1866/200</f>
        <v>9.33</v>
      </c>
      <c r="J6" s="18">
        <f>1873/200</f>
        <v>9.3650000000000002</v>
      </c>
      <c r="K6" s="18">
        <f>1970/200</f>
        <v>9.85</v>
      </c>
      <c r="L6" s="18">
        <f t="shared" ref="L6:L9" si="1">K6+J6</f>
        <v>19.215</v>
      </c>
      <c r="M6" s="24">
        <f>1940</f>
        <v>1940</v>
      </c>
      <c r="N6" s="24">
        <f>1661</f>
        <v>1661</v>
      </c>
      <c r="O6" s="24">
        <f t="shared" ref="O6:O9" si="2">N6+M6</f>
        <v>3601</v>
      </c>
      <c r="P6" s="25">
        <f>O6/C6/2</f>
        <v>9.0024999999999995</v>
      </c>
      <c r="Q6" s="19">
        <f t="shared" ref="Q6:Q8" si="3">O6+L6+I6+H6+D6</f>
        <v>3660.65</v>
      </c>
    </row>
    <row r="7" spans="1:17" ht="18.75" x14ac:dyDescent="0.25">
      <c r="A7" s="14">
        <v>2</v>
      </c>
      <c r="B7" s="15" t="s">
        <v>2</v>
      </c>
      <c r="C7" s="3"/>
      <c r="D7" s="17"/>
      <c r="E7" s="17"/>
      <c r="F7" s="17"/>
      <c r="G7" s="17"/>
      <c r="H7" s="18"/>
      <c r="I7" s="17"/>
      <c r="J7" s="17"/>
      <c r="K7" s="17"/>
      <c r="L7" s="18"/>
      <c r="M7" s="26"/>
      <c r="N7" s="26"/>
      <c r="O7" s="24"/>
      <c r="P7" s="25"/>
      <c r="Q7" s="19"/>
    </row>
    <row r="8" spans="1:17" ht="30" x14ac:dyDescent="0.25">
      <c r="A8" s="12" t="s">
        <v>22</v>
      </c>
      <c r="B8" s="13" t="s">
        <v>25</v>
      </c>
      <c r="C8" s="20">
        <v>200</v>
      </c>
      <c r="D8" s="21">
        <f>1880/200</f>
        <v>9.4</v>
      </c>
      <c r="E8" s="21">
        <f>1840/200</f>
        <v>9.1999999999999993</v>
      </c>
      <c r="F8" s="21">
        <f>1880/200</f>
        <v>9.4</v>
      </c>
      <c r="G8" s="21">
        <f>780/200</f>
        <v>3.9</v>
      </c>
      <c r="H8" s="22">
        <f t="shared" si="0"/>
        <v>22.5</v>
      </c>
      <c r="I8" s="21">
        <f>1844/200</f>
        <v>9.2200000000000006</v>
      </c>
      <c r="J8" s="21">
        <f>1884/200</f>
        <v>9.42</v>
      </c>
      <c r="K8" s="21">
        <f>1856/200</f>
        <v>9.2799999999999994</v>
      </c>
      <c r="L8" s="22">
        <f t="shared" si="1"/>
        <v>18.7</v>
      </c>
      <c r="M8" s="27">
        <f>1774</f>
        <v>1774</v>
      </c>
      <c r="N8" s="27">
        <f>1816</f>
        <v>1816</v>
      </c>
      <c r="O8" s="28">
        <f t="shared" si="2"/>
        <v>3590</v>
      </c>
      <c r="P8" s="25">
        <f>O8/C8/2</f>
        <v>8.9749999999999996</v>
      </c>
      <c r="Q8" s="23">
        <f t="shared" si="3"/>
        <v>3649.8199999999997</v>
      </c>
    </row>
    <row r="9" spans="1:17" ht="15.75" x14ac:dyDescent="0.25">
      <c r="A9" s="8"/>
      <c r="B9" s="8" t="s">
        <v>0</v>
      </c>
      <c r="C9" s="3">
        <f>C8+C6</f>
        <v>400</v>
      </c>
      <c r="D9" s="19">
        <f t="shared" ref="D9:N9" si="4">D8+D6</f>
        <v>18.649999999999999</v>
      </c>
      <c r="E9" s="19">
        <f t="shared" si="4"/>
        <v>18.149999999999999</v>
      </c>
      <c r="F9" s="19">
        <f t="shared" si="4"/>
        <v>18.64</v>
      </c>
      <c r="G9" s="19">
        <f t="shared" si="4"/>
        <v>7.5649999999999995</v>
      </c>
      <c r="H9" s="18">
        <f t="shared" si="0"/>
        <v>44.354999999999997</v>
      </c>
      <c r="I9" s="19">
        <f t="shared" si="4"/>
        <v>18.55</v>
      </c>
      <c r="J9" s="19">
        <f t="shared" si="4"/>
        <v>18.785</v>
      </c>
      <c r="K9" s="19">
        <f t="shared" si="4"/>
        <v>19.13</v>
      </c>
      <c r="L9" s="18">
        <f t="shared" si="1"/>
        <v>37.914999999999999</v>
      </c>
      <c r="M9" s="25">
        <f t="shared" si="4"/>
        <v>3714</v>
      </c>
      <c r="N9" s="25">
        <f t="shared" si="4"/>
        <v>3477</v>
      </c>
      <c r="O9" s="24">
        <f t="shared" si="2"/>
        <v>7191</v>
      </c>
      <c r="P9" s="25">
        <f>O9/C9/2</f>
        <v>8.9887499999999996</v>
      </c>
      <c r="Q9" s="19">
        <f>O9+L9+I9+H9+D9</f>
        <v>7310.4699999999993</v>
      </c>
    </row>
    <row r="10" spans="1:17" x14ac:dyDescent="0.25">
      <c r="N10" t="s">
        <v>27</v>
      </c>
      <c r="O10" s="29">
        <f>O9/(400*20)</f>
        <v>0.89887499999999998</v>
      </c>
    </row>
    <row r="11" spans="1:17" x14ac:dyDescent="0.25">
      <c r="C11" s="4"/>
    </row>
    <row r="12" spans="1:17" x14ac:dyDescent="0.25">
      <c r="C12" s="4"/>
    </row>
    <row r="13" spans="1:17" x14ac:dyDescent="0.25">
      <c r="C13" s="4"/>
    </row>
    <row r="14" spans="1:17" x14ac:dyDescent="0.25">
      <c r="C14" s="4"/>
      <c r="F14" s="11"/>
      <c r="G14" s="11"/>
      <c r="H14" s="11"/>
      <c r="I14" s="11"/>
      <c r="J14" s="11"/>
      <c r="K14" s="11"/>
      <c r="L14" s="11"/>
      <c r="M14" s="11"/>
    </row>
    <row r="15" spans="1:17" x14ac:dyDescent="0.25">
      <c r="C15" s="5"/>
    </row>
    <row r="16" spans="1:17" x14ac:dyDescent="0.25">
      <c r="C16" s="5"/>
    </row>
    <row r="17" spans="3:3" x14ac:dyDescent="0.25">
      <c r="C17" s="5"/>
    </row>
    <row r="18" spans="3:3" x14ac:dyDescent="0.25">
      <c r="C18" s="4"/>
    </row>
    <row r="19" spans="3:3" x14ac:dyDescent="0.25">
      <c r="C19" s="4"/>
    </row>
    <row r="20" spans="3:3" x14ac:dyDescent="0.25">
      <c r="C20" s="4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  <row r="24" spans="3:3" x14ac:dyDescent="0.25">
      <c r="C24" s="4"/>
    </row>
    <row r="25" spans="3:3" x14ac:dyDescent="0.25">
      <c r="C25" s="5"/>
    </row>
    <row r="26" spans="3:3" x14ac:dyDescent="0.25">
      <c r="C26" s="5"/>
    </row>
    <row r="27" spans="3:3" x14ac:dyDescent="0.25">
      <c r="C27" s="5"/>
    </row>
    <row r="28" spans="3:3" x14ac:dyDescent="0.25">
      <c r="C28" s="5"/>
    </row>
    <row r="29" spans="3:3" x14ac:dyDescent="0.25">
      <c r="C29" s="4"/>
    </row>
    <row r="30" spans="3:3" x14ac:dyDescent="0.25">
      <c r="C30" s="4"/>
    </row>
    <row r="31" spans="3:3" x14ac:dyDescent="0.25">
      <c r="C31" s="5"/>
    </row>
    <row r="32" spans="3:3" x14ac:dyDescent="0.25">
      <c r="C32" s="5"/>
    </row>
    <row r="33" spans="3:3" x14ac:dyDescent="0.25">
      <c r="C33" s="5"/>
    </row>
    <row r="34" spans="3:3" x14ac:dyDescent="0.25">
      <c r="C34" s="4"/>
    </row>
    <row r="35" spans="3:3" x14ac:dyDescent="0.25">
      <c r="C35" s="4"/>
    </row>
  </sheetData>
  <mergeCells count="8">
    <mergeCell ref="J3:L3"/>
    <mergeCell ref="D2:Q2"/>
    <mergeCell ref="A3:A4"/>
    <mergeCell ref="B3:B4"/>
    <mergeCell ref="C3:C4"/>
    <mergeCell ref="Q3:Q4"/>
    <mergeCell ref="E3:H3"/>
    <mergeCell ref="M3:P3"/>
  </mergeCells>
  <pageMargins left="0.31496062992125984" right="0.31496062992125984" top="0.35433070866141736" bottom="0.35433070866141736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музеи</vt:lpstr>
      <vt:lpstr>музеи!_GoBack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2019-01-30T05:51:40Z</dcterms:modified>
</cp:coreProperties>
</file>