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65" windowWidth="14805" windowHeight="7950"/>
  </bookViews>
  <sheets>
    <sheet name="приложение" sheetId="3" r:id="rId1"/>
  </sheets>
  <calcPr calcId="144525"/>
</workbook>
</file>

<file path=xl/calcChain.xml><?xml version="1.0" encoding="utf-8"?>
<calcChain xmlns="http://schemas.openxmlformats.org/spreadsheetml/2006/main">
  <c r="J157" i="3" l="1"/>
  <c r="J158" i="3"/>
  <c r="J159" i="3"/>
  <c r="J160" i="3"/>
  <c r="I157" i="3"/>
  <c r="K157" i="3" s="1"/>
  <c r="I158" i="3"/>
  <c r="K158" i="3" s="1"/>
  <c r="I159" i="3"/>
  <c r="K159" i="3" s="1"/>
  <c r="I160" i="3"/>
  <c r="K160" i="3" s="1"/>
  <c r="G159" i="3"/>
  <c r="G160" i="3"/>
  <c r="D161" i="3"/>
  <c r="E160" i="3"/>
  <c r="K213" i="3" l="1"/>
  <c r="K214" i="3"/>
  <c r="J213" i="3"/>
  <c r="J214" i="3"/>
  <c r="J215" i="3"/>
  <c r="J216" i="3"/>
  <c r="J217" i="3"/>
  <c r="J218" i="3"/>
  <c r="I213" i="3"/>
  <c r="I214" i="3"/>
  <c r="I215" i="3"/>
  <c r="I216" i="3"/>
  <c r="I217" i="3"/>
  <c r="K217" i="3" s="1"/>
  <c r="I218" i="3"/>
  <c r="K218" i="3" s="1"/>
  <c r="G213" i="3"/>
  <c r="G214" i="3"/>
  <c r="G215" i="3"/>
  <c r="G216" i="3"/>
  <c r="G217" i="3"/>
  <c r="G218" i="3"/>
  <c r="D219" i="3"/>
  <c r="E218" i="3"/>
  <c r="K216" i="3" l="1"/>
  <c r="K215" i="3"/>
  <c r="K201" i="3" l="1"/>
  <c r="K202" i="3"/>
  <c r="J201" i="3"/>
  <c r="J202" i="3"/>
  <c r="G201" i="3"/>
  <c r="G202" i="3"/>
  <c r="E200" i="3"/>
  <c r="E201" i="3"/>
  <c r="E202" i="3"/>
  <c r="D203" i="3"/>
  <c r="J142" i="3" l="1"/>
  <c r="J143" i="3"/>
  <c r="I142" i="3"/>
  <c r="I143" i="3"/>
  <c r="G139" i="3"/>
  <c r="G140" i="3"/>
  <c r="G141" i="3"/>
  <c r="G142" i="3"/>
  <c r="G143" i="3"/>
  <c r="E143" i="3"/>
  <c r="E140" i="3"/>
  <c r="E141" i="3"/>
  <c r="E142" i="3"/>
  <c r="K142" i="3" l="1"/>
  <c r="K143" i="3"/>
  <c r="K191" i="3"/>
  <c r="K194" i="3"/>
  <c r="K195" i="3"/>
  <c r="J191" i="3"/>
  <c r="J192" i="3"/>
  <c r="J193" i="3"/>
  <c r="J194" i="3"/>
  <c r="J195" i="3"/>
  <c r="I191" i="3"/>
  <c r="I192" i="3"/>
  <c r="K192" i="3" s="1"/>
  <c r="I193" i="3"/>
  <c r="K193" i="3" s="1"/>
  <c r="I194" i="3"/>
  <c r="I195" i="3"/>
  <c r="E191" i="3"/>
  <c r="E192" i="3"/>
  <c r="E193" i="3"/>
  <c r="E194" i="3"/>
  <c r="E195" i="3"/>
  <c r="J141" i="3"/>
  <c r="J140" i="3" l="1"/>
  <c r="I140" i="3"/>
  <c r="K140" i="3" s="1"/>
  <c r="I141" i="3"/>
  <c r="K141" i="3" s="1"/>
  <c r="G137" i="3" l="1"/>
  <c r="G138" i="3"/>
  <c r="E137" i="3"/>
  <c r="E138" i="3"/>
  <c r="E139" i="3"/>
  <c r="J138" i="3" l="1"/>
  <c r="J139" i="3"/>
  <c r="I138" i="3"/>
  <c r="I139" i="3"/>
  <c r="K139" i="3" l="1"/>
  <c r="K228" i="3"/>
  <c r="J228" i="3"/>
  <c r="G228" i="3"/>
  <c r="D229" i="3"/>
  <c r="E228" i="3"/>
  <c r="I228" i="3"/>
  <c r="G224" i="3" l="1"/>
  <c r="D144" i="3" l="1"/>
  <c r="E289" i="3"/>
  <c r="G289" i="3"/>
  <c r="I289" i="3"/>
  <c r="K289" i="3" s="1"/>
  <c r="J289" i="3"/>
  <c r="E290" i="3"/>
  <c r="G290" i="3"/>
  <c r="I290" i="3"/>
  <c r="K290" i="3" s="1"/>
  <c r="J290" i="3"/>
  <c r="E291" i="3"/>
  <c r="G291" i="3"/>
  <c r="I291" i="3"/>
  <c r="K291" i="3" s="1"/>
  <c r="J291" i="3"/>
  <c r="E292" i="3"/>
  <c r="G292" i="3"/>
  <c r="K292" i="3" s="1"/>
  <c r="I292" i="3"/>
  <c r="J292" i="3"/>
  <c r="E293" i="3"/>
  <c r="G293" i="3"/>
  <c r="K293" i="3" s="1"/>
  <c r="I293" i="3"/>
  <c r="J293" i="3"/>
  <c r="E294" i="3"/>
  <c r="G294" i="3"/>
  <c r="I294" i="3"/>
  <c r="J294" i="3"/>
  <c r="E295" i="3"/>
  <c r="G295" i="3"/>
  <c r="I295" i="3"/>
  <c r="J295" i="3"/>
  <c r="D296" i="3"/>
  <c r="E259" i="3"/>
  <c r="G259" i="3"/>
  <c r="I259" i="3"/>
  <c r="J259" i="3"/>
  <c r="E260" i="3"/>
  <c r="G260" i="3"/>
  <c r="I260" i="3"/>
  <c r="J260" i="3"/>
  <c r="E261" i="3"/>
  <c r="G261" i="3"/>
  <c r="I261" i="3"/>
  <c r="J261" i="3"/>
  <c r="E262" i="3"/>
  <c r="G262" i="3"/>
  <c r="I262" i="3"/>
  <c r="J262" i="3"/>
  <c r="E263" i="3"/>
  <c r="G263" i="3"/>
  <c r="I263" i="3"/>
  <c r="J263" i="3"/>
  <c r="E264" i="3"/>
  <c r="G264" i="3"/>
  <c r="I264" i="3"/>
  <c r="J264" i="3"/>
  <c r="E265" i="3"/>
  <c r="G265" i="3"/>
  <c r="I265" i="3"/>
  <c r="J265" i="3"/>
  <c r="E266" i="3"/>
  <c r="G266" i="3"/>
  <c r="I266" i="3"/>
  <c r="J266" i="3"/>
  <c r="E267" i="3"/>
  <c r="G267" i="3"/>
  <c r="I267" i="3"/>
  <c r="J267" i="3"/>
  <c r="E268" i="3"/>
  <c r="G268" i="3"/>
  <c r="I268" i="3"/>
  <c r="J268" i="3"/>
  <c r="E269" i="3"/>
  <c r="G269" i="3"/>
  <c r="I269" i="3"/>
  <c r="J269" i="3"/>
  <c r="E270" i="3"/>
  <c r="G270" i="3"/>
  <c r="I270" i="3"/>
  <c r="J270" i="3"/>
  <c r="E271" i="3"/>
  <c r="G271" i="3"/>
  <c r="I271" i="3"/>
  <c r="J271" i="3"/>
  <c r="E272" i="3"/>
  <c r="G272" i="3"/>
  <c r="I272" i="3"/>
  <c r="J272" i="3"/>
  <c r="E273" i="3"/>
  <c r="G273" i="3"/>
  <c r="I273" i="3"/>
  <c r="J273" i="3"/>
  <c r="E274" i="3"/>
  <c r="G274" i="3"/>
  <c r="I274" i="3"/>
  <c r="J274" i="3"/>
  <c r="E275" i="3"/>
  <c r="G275" i="3"/>
  <c r="I275" i="3"/>
  <c r="J275" i="3"/>
  <c r="E276" i="3"/>
  <c r="G276" i="3"/>
  <c r="I276" i="3"/>
  <c r="J276" i="3"/>
  <c r="E277" i="3"/>
  <c r="G277" i="3"/>
  <c r="I277" i="3"/>
  <c r="J277" i="3"/>
  <c r="E278" i="3"/>
  <c r="G278" i="3"/>
  <c r="I278" i="3"/>
  <c r="J278" i="3"/>
  <c r="E279" i="3"/>
  <c r="G279" i="3"/>
  <c r="I279" i="3"/>
  <c r="J279" i="3"/>
  <c r="E280" i="3"/>
  <c r="G280" i="3"/>
  <c r="I280" i="3"/>
  <c r="J280" i="3"/>
  <c r="E281" i="3"/>
  <c r="G281" i="3"/>
  <c r="I281" i="3"/>
  <c r="J281" i="3"/>
  <c r="E282" i="3"/>
  <c r="G282" i="3"/>
  <c r="I282" i="3"/>
  <c r="J282" i="3"/>
  <c r="E283" i="3"/>
  <c r="G283" i="3"/>
  <c r="I283" i="3"/>
  <c r="J283" i="3"/>
  <c r="E284" i="3"/>
  <c r="G284" i="3"/>
  <c r="I284" i="3"/>
  <c r="J284" i="3"/>
  <c r="E285" i="3"/>
  <c r="G285" i="3"/>
  <c r="I285" i="3"/>
  <c r="J285" i="3"/>
  <c r="E286" i="3"/>
  <c r="G286" i="3"/>
  <c r="I286" i="3"/>
  <c r="J286" i="3"/>
  <c r="E250" i="3"/>
  <c r="G250" i="3"/>
  <c r="K250" i="3" s="1"/>
  <c r="I250" i="3"/>
  <c r="J250" i="3"/>
  <c r="E251" i="3"/>
  <c r="G251" i="3"/>
  <c r="I251" i="3"/>
  <c r="J251" i="3"/>
  <c r="K251" i="3"/>
  <c r="E252" i="3"/>
  <c r="G252" i="3"/>
  <c r="I252" i="3"/>
  <c r="K252" i="3" s="1"/>
  <c r="J252" i="3"/>
  <c r="E253" i="3"/>
  <c r="G253" i="3"/>
  <c r="I253" i="3"/>
  <c r="K253" i="3" s="1"/>
  <c r="J253" i="3"/>
  <c r="E254" i="3"/>
  <c r="G254" i="3"/>
  <c r="K254" i="3" s="1"/>
  <c r="I254" i="3"/>
  <c r="J254" i="3"/>
  <c r="E255" i="3"/>
  <c r="G255" i="3"/>
  <c r="I255" i="3"/>
  <c r="J255" i="3"/>
  <c r="K255" i="3"/>
  <c r="E256" i="3"/>
  <c r="G256" i="3"/>
  <c r="I256" i="3"/>
  <c r="K256" i="3" s="1"/>
  <c r="J256" i="3"/>
  <c r="E231" i="3"/>
  <c r="G231" i="3"/>
  <c r="K231" i="3" s="1"/>
  <c r="I231" i="3"/>
  <c r="J231" i="3"/>
  <c r="E232" i="3"/>
  <c r="G232" i="3"/>
  <c r="I232" i="3"/>
  <c r="J232" i="3"/>
  <c r="K232" i="3"/>
  <c r="E233" i="3"/>
  <c r="G233" i="3"/>
  <c r="I233" i="3"/>
  <c r="K233" i="3" s="1"/>
  <c r="J233" i="3"/>
  <c r="E234" i="3"/>
  <c r="G234" i="3"/>
  <c r="I234" i="3"/>
  <c r="K234" i="3" s="1"/>
  <c r="J234" i="3"/>
  <c r="E235" i="3"/>
  <c r="G235" i="3"/>
  <c r="I235" i="3"/>
  <c r="J235" i="3"/>
  <c r="E236" i="3"/>
  <c r="G236" i="3"/>
  <c r="I236" i="3"/>
  <c r="J236" i="3"/>
  <c r="E237" i="3"/>
  <c r="G237" i="3"/>
  <c r="I237" i="3"/>
  <c r="K237" i="3" s="1"/>
  <c r="J237" i="3"/>
  <c r="E238" i="3"/>
  <c r="G238" i="3"/>
  <c r="I238" i="3"/>
  <c r="K238" i="3" s="1"/>
  <c r="J238" i="3"/>
  <c r="E239" i="3"/>
  <c r="G239" i="3"/>
  <c r="I239" i="3"/>
  <c r="J239" i="3"/>
  <c r="E240" i="3"/>
  <c r="G240" i="3"/>
  <c r="I240" i="3"/>
  <c r="J240" i="3"/>
  <c r="E241" i="3"/>
  <c r="G241" i="3"/>
  <c r="I241" i="3"/>
  <c r="J241" i="3"/>
  <c r="E242" i="3"/>
  <c r="G242" i="3"/>
  <c r="I242" i="3"/>
  <c r="J242" i="3"/>
  <c r="E243" i="3"/>
  <c r="G243" i="3"/>
  <c r="I243" i="3"/>
  <c r="J243" i="3"/>
  <c r="E244" i="3"/>
  <c r="G244" i="3"/>
  <c r="I244" i="3"/>
  <c r="J244" i="3"/>
  <c r="E245" i="3"/>
  <c r="G245" i="3"/>
  <c r="I245" i="3"/>
  <c r="K245" i="3" s="1"/>
  <c r="J245" i="3"/>
  <c r="E246" i="3"/>
  <c r="G246" i="3"/>
  <c r="I246" i="3"/>
  <c r="K246" i="3" s="1"/>
  <c r="J246" i="3"/>
  <c r="E247" i="3"/>
  <c r="G247" i="3"/>
  <c r="I247" i="3"/>
  <c r="J247" i="3"/>
  <c r="E221" i="3"/>
  <c r="G221" i="3"/>
  <c r="K221" i="3" s="1"/>
  <c r="I221" i="3"/>
  <c r="J221" i="3"/>
  <c r="E222" i="3"/>
  <c r="G222" i="3"/>
  <c r="K222" i="3" s="1"/>
  <c r="I222" i="3"/>
  <c r="J222" i="3"/>
  <c r="E223" i="3"/>
  <c r="G223" i="3"/>
  <c r="I223" i="3"/>
  <c r="K223" i="3" s="1"/>
  <c r="J223" i="3"/>
  <c r="E224" i="3"/>
  <c r="I224" i="3"/>
  <c r="K224" i="3" s="1"/>
  <c r="J224" i="3"/>
  <c r="E225" i="3"/>
  <c r="G225" i="3"/>
  <c r="K225" i="3" s="1"/>
  <c r="I225" i="3"/>
  <c r="J225" i="3"/>
  <c r="E226" i="3"/>
  <c r="G226" i="3"/>
  <c r="K226" i="3" s="1"/>
  <c r="I226" i="3"/>
  <c r="J226" i="3"/>
  <c r="E227" i="3"/>
  <c r="G227" i="3"/>
  <c r="I227" i="3"/>
  <c r="J227" i="3"/>
  <c r="E205" i="3"/>
  <c r="G205" i="3"/>
  <c r="K205" i="3" s="1"/>
  <c r="I205" i="3"/>
  <c r="J205" i="3"/>
  <c r="E206" i="3"/>
  <c r="G206" i="3"/>
  <c r="K206" i="3" s="1"/>
  <c r="I206" i="3"/>
  <c r="J206" i="3"/>
  <c r="E207" i="3"/>
  <c r="G207" i="3"/>
  <c r="I207" i="3"/>
  <c r="K207" i="3" s="1"/>
  <c r="J207" i="3"/>
  <c r="E208" i="3"/>
  <c r="G208" i="3"/>
  <c r="I208" i="3"/>
  <c r="K208" i="3" s="1"/>
  <c r="J208" i="3"/>
  <c r="E209" i="3"/>
  <c r="G209" i="3"/>
  <c r="K209" i="3" s="1"/>
  <c r="I209" i="3"/>
  <c r="J209" i="3"/>
  <c r="E210" i="3"/>
  <c r="G210" i="3"/>
  <c r="I210" i="3"/>
  <c r="K210" i="3" s="1"/>
  <c r="J210" i="3"/>
  <c r="E211" i="3"/>
  <c r="G211" i="3"/>
  <c r="I211" i="3"/>
  <c r="J211" i="3"/>
  <c r="E212" i="3"/>
  <c r="G212" i="3"/>
  <c r="I212" i="3"/>
  <c r="J212" i="3"/>
  <c r="E213" i="3"/>
  <c r="E214" i="3"/>
  <c r="E215" i="3"/>
  <c r="E216" i="3"/>
  <c r="E217" i="3"/>
  <c r="E198" i="3"/>
  <c r="G198" i="3"/>
  <c r="K198" i="3" s="1"/>
  <c r="J198" i="3"/>
  <c r="E199" i="3"/>
  <c r="G199" i="3"/>
  <c r="J199" i="3"/>
  <c r="K199" i="3"/>
  <c r="G200" i="3"/>
  <c r="J200" i="3"/>
  <c r="K200" i="3"/>
  <c r="E177" i="3"/>
  <c r="G177" i="3"/>
  <c r="K177" i="3" s="1"/>
  <c r="I177" i="3"/>
  <c r="J177" i="3"/>
  <c r="E178" i="3"/>
  <c r="G178" i="3"/>
  <c r="I178" i="3"/>
  <c r="K178" i="3" s="1"/>
  <c r="J178" i="3"/>
  <c r="E179" i="3"/>
  <c r="G179" i="3"/>
  <c r="I179" i="3"/>
  <c r="K179" i="3" s="1"/>
  <c r="J179" i="3"/>
  <c r="E180" i="3"/>
  <c r="G180" i="3"/>
  <c r="I180" i="3"/>
  <c r="K180" i="3" s="1"/>
  <c r="J180" i="3"/>
  <c r="E181" i="3"/>
  <c r="G181" i="3"/>
  <c r="I181" i="3"/>
  <c r="J181" i="3"/>
  <c r="E182" i="3"/>
  <c r="G182" i="3"/>
  <c r="I182" i="3"/>
  <c r="J182" i="3"/>
  <c r="K182" i="3"/>
  <c r="E183" i="3"/>
  <c r="G183" i="3"/>
  <c r="I183" i="3"/>
  <c r="K183" i="3" s="1"/>
  <c r="J183" i="3"/>
  <c r="E184" i="3"/>
  <c r="G184" i="3"/>
  <c r="I184" i="3"/>
  <c r="K184" i="3" s="1"/>
  <c r="J184" i="3"/>
  <c r="E185" i="3"/>
  <c r="G185" i="3"/>
  <c r="I185" i="3"/>
  <c r="J185" i="3"/>
  <c r="E186" i="3"/>
  <c r="G186" i="3"/>
  <c r="I186" i="3"/>
  <c r="K186" i="3" s="1"/>
  <c r="J186" i="3"/>
  <c r="E187" i="3"/>
  <c r="G187" i="3"/>
  <c r="I187" i="3"/>
  <c r="K187" i="3" s="1"/>
  <c r="J187" i="3"/>
  <c r="E188" i="3"/>
  <c r="G188" i="3"/>
  <c r="I188" i="3"/>
  <c r="K188" i="3" s="1"/>
  <c r="J188" i="3"/>
  <c r="E189" i="3"/>
  <c r="G189" i="3"/>
  <c r="I189" i="3"/>
  <c r="J189" i="3"/>
  <c r="E190" i="3"/>
  <c r="I190" i="3"/>
  <c r="K190" i="3" s="1"/>
  <c r="J190" i="3"/>
  <c r="D196" i="3"/>
  <c r="E163" i="3"/>
  <c r="J163" i="3"/>
  <c r="E164" i="3"/>
  <c r="G164" i="3"/>
  <c r="I164" i="3"/>
  <c r="J164" i="3"/>
  <c r="E165" i="3"/>
  <c r="G165" i="3"/>
  <c r="I165" i="3"/>
  <c r="J165" i="3"/>
  <c r="E166" i="3"/>
  <c r="G166" i="3"/>
  <c r="I166" i="3"/>
  <c r="J166" i="3"/>
  <c r="E167" i="3"/>
  <c r="G167" i="3"/>
  <c r="I167" i="3"/>
  <c r="J167" i="3"/>
  <c r="E168" i="3"/>
  <c r="G168" i="3"/>
  <c r="I168" i="3"/>
  <c r="J168" i="3"/>
  <c r="E169" i="3"/>
  <c r="G169" i="3"/>
  <c r="I169" i="3"/>
  <c r="J169" i="3"/>
  <c r="E170" i="3"/>
  <c r="G170" i="3"/>
  <c r="I170" i="3"/>
  <c r="J170" i="3"/>
  <c r="E171" i="3"/>
  <c r="G171" i="3"/>
  <c r="I171" i="3"/>
  <c r="J171" i="3"/>
  <c r="E172" i="3"/>
  <c r="G172" i="3"/>
  <c r="I172" i="3"/>
  <c r="J172" i="3"/>
  <c r="E173" i="3"/>
  <c r="G173" i="3"/>
  <c r="I173" i="3"/>
  <c r="J173" i="3"/>
  <c r="E174" i="3"/>
  <c r="G174" i="3"/>
  <c r="I174" i="3"/>
  <c r="J174" i="3"/>
  <c r="D175" i="3"/>
  <c r="G163" i="3" s="1"/>
  <c r="E152" i="3"/>
  <c r="E146" i="3"/>
  <c r="G146" i="3"/>
  <c r="I146" i="3"/>
  <c r="J146" i="3"/>
  <c r="E147" i="3"/>
  <c r="G147" i="3"/>
  <c r="I147" i="3"/>
  <c r="J147" i="3"/>
  <c r="E148" i="3"/>
  <c r="G148" i="3"/>
  <c r="I148" i="3"/>
  <c r="J148" i="3"/>
  <c r="E149" i="3"/>
  <c r="G149" i="3"/>
  <c r="I149" i="3"/>
  <c r="J149" i="3"/>
  <c r="E150" i="3"/>
  <c r="G150" i="3"/>
  <c r="I150" i="3"/>
  <c r="J150" i="3"/>
  <c r="E151" i="3"/>
  <c r="G151" i="3"/>
  <c r="I151" i="3"/>
  <c r="J151" i="3"/>
  <c r="G152" i="3"/>
  <c r="I152" i="3"/>
  <c r="J152" i="3"/>
  <c r="E153" i="3"/>
  <c r="G153" i="3"/>
  <c r="I153" i="3"/>
  <c r="J153" i="3"/>
  <c r="E154" i="3"/>
  <c r="G154" i="3"/>
  <c r="I154" i="3"/>
  <c r="J154" i="3"/>
  <c r="E155" i="3"/>
  <c r="G155" i="3"/>
  <c r="I155" i="3"/>
  <c r="J155" i="3"/>
  <c r="E156" i="3"/>
  <c r="G156" i="3"/>
  <c r="I156" i="3"/>
  <c r="J156" i="3"/>
  <c r="E157" i="3"/>
  <c r="G157" i="3"/>
  <c r="E158" i="3"/>
  <c r="G158" i="3"/>
  <c r="E159" i="3"/>
  <c r="K212" i="3" l="1"/>
  <c r="K211" i="3"/>
  <c r="K295" i="3"/>
  <c r="K294" i="3"/>
  <c r="K147" i="3"/>
  <c r="K154" i="3"/>
  <c r="K155" i="3"/>
  <c r="K247" i="3"/>
  <c r="K244" i="3"/>
  <c r="K243" i="3"/>
  <c r="K240" i="3"/>
  <c r="K239" i="3"/>
  <c r="K236" i="3"/>
  <c r="K235" i="3"/>
  <c r="K242" i="3"/>
  <c r="K241" i="3"/>
  <c r="K189" i="3"/>
  <c r="K185" i="3"/>
  <c r="K181" i="3"/>
  <c r="K227" i="3"/>
  <c r="K286" i="3"/>
  <c r="K285" i="3"/>
  <c r="K282" i="3"/>
  <c r="K281" i="3"/>
  <c r="K280" i="3"/>
  <c r="K278" i="3"/>
  <c r="K277" i="3"/>
  <c r="K270" i="3"/>
  <c r="K269" i="3"/>
  <c r="K266" i="3"/>
  <c r="K265" i="3"/>
  <c r="K264" i="3"/>
  <c r="K262" i="3"/>
  <c r="K261" i="3"/>
  <c r="K263" i="3"/>
  <c r="K260" i="3"/>
  <c r="K259" i="3"/>
  <c r="K284" i="3"/>
  <c r="K283" i="3"/>
  <c r="K279" i="3"/>
  <c r="K276" i="3"/>
  <c r="K275" i="3"/>
  <c r="K272" i="3"/>
  <c r="K271" i="3"/>
  <c r="K268" i="3"/>
  <c r="K267" i="3"/>
  <c r="K274" i="3"/>
  <c r="K273" i="3"/>
  <c r="K156" i="3"/>
  <c r="K151" i="3"/>
  <c r="K150" i="3"/>
  <c r="K167" i="3"/>
  <c r="K166" i="3"/>
  <c r="K173" i="3"/>
  <c r="K172" i="3"/>
  <c r="K171" i="3"/>
  <c r="K169" i="3"/>
  <c r="K168" i="3"/>
  <c r="K164" i="3"/>
  <c r="K170" i="3"/>
  <c r="K165" i="3"/>
  <c r="K174" i="3"/>
  <c r="I163" i="3"/>
  <c r="K163" i="3" s="1"/>
  <c r="K146" i="3"/>
  <c r="K153" i="3"/>
  <c r="K152" i="3"/>
  <c r="K149" i="3"/>
  <c r="K148" i="3"/>
  <c r="K138" i="3" l="1"/>
  <c r="J135" i="3" l="1"/>
  <c r="J136" i="3"/>
  <c r="J137" i="3"/>
  <c r="I135" i="3"/>
  <c r="I136" i="3"/>
  <c r="I137" i="3"/>
  <c r="G135" i="3"/>
  <c r="G136" i="3"/>
  <c r="E135" i="3"/>
  <c r="E136" i="3"/>
  <c r="G134" i="3"/>
  <c r="E134" i="3"/>
  <c r="G133" i="3"/>
  <c r="E133" i="3"/>
  <c r="K136" i="3" l="1"/>
  <c r="K137" i="3"/>
  <c r="K135" i="3"/>
  <c r="J100" i="3"/>
  <c r="J101" i="3"/>
  <c r="J102" i="3"/>
  <c r="J103" i="3"/>
  <c r="I134" i="3" l="1"/>
  <c r="J134" i="3"/>
  <c r="G132" i="3"/>
  <c r="E132" i="3"/>
  <c r="K134" i="3" l="1"/>
  <c r="J133" i="3"/>
  <c r="I133" i="3"/>
  <c r="K133" i="3" s="1"/>
  <c r="I132" i="3" l="1"/>
  <c r="K132" i="3" s="1"/>
  <c r="J132" i="3"/>
  <c r="G131" i="3"/>
  <c r="E131" i="3"/>
  <c r="J129" i="3"/>
  <c r="J130" i="3"/>
  <c r="J131" i="3"/>
  <c r="I129" i="3"/>
  <c r="I130" i="3"/>
  <c r="I131" i="3"/>
  <c r="G129" i="3"/>
  <c r="G130" i="3"/>
  <c r="E129" i="3"/>
  <c r="E130" i="3"/>
  <c r="I35" i="3"/>
  <c r="I36" i="3"/>
  <c r="I37" i="3"/>
  <c r="K131" i="3" l="1"/>
  <c r="K129" i="3"/>
  <c r="K130" i="3"/>
  <c r="J126" i="3"/>
  <c r="J127" i="3"/>
  <c r="J128" i="3"/>
  <c r="I126" i="3"/>
  <c r="I127" i="3"/>
  <c r="I128" i="3"/>
  <c r="G126" i="3"/>
  <c r="G127" i="3"/>
  <c r="G128" i="3"/>
  <c r="E126" i="3"/>
  <c r="E127" i="3"/>
  <c r="E128" i="3"/>
  <c r="K128" i="3" l="1"/>
  <c r="K127" i="3"/>
  <c r="K126" i="3"/>
  <c r="J122" i="3" l="1"/>
  <c r="E123" i="3" l="1"/>
  <c r="J17" i="3" l="1"/>
  <c r="J125" i="3" l="1"/>
  <c r="I125" i="3"/>
  <c r="G125" i="3"/>
  <c r="E125" i="3"/>
  <c r="J124" i="3"/>
  <c r="I124" i="3"/>
  <c r="G124" i="3"/>
  <c r="E124" i="3"/>
  <c r="J123" i="3"/>
  <c r="I123" i="3"/>
  <c r="G123" i="3"/>
  <c r="I122" i="3"/>
  <c r="G122" i="3"/>
  <c r="E122" i="3"/>
  <c r="J121" i="3"/>
  <c r="I121" i="3"/>
  <c r="G121" i="3"/>
  <c r="E121" i="3"/>
  <c r="J120" i="3"/>
  <c r="I120" i="3"/>
  <c r="G120" i="3"/>
  <c r="E120" i="3"/>
  <c r="J119" i="3"/>
  <c r="I119" i="3"/>
  <c r="G119" i="3"/>
  <c r="E119" i="3"/>
  <c r="J118" i="3"/>
  <c r="I118" i="3"/>
  <c r="G118" i="3"/>
  <c r="E118" i="3"/>
  <c r="J117" i="3"/>
  <c r="I117" i="3"/>
  <c r="G117" i="3"/>
  <c r="E117" i="3"/>
  <c r="J116" i="3"/>
  <c r="I116" i="3"/>
  <c r="G116" i="3"/>
  <c r="E116" i="3"/>
  <c r="J115" i="3"/>
  <c r="I115" i="3"/>
  <c r="G115" i="3"/>
  <c r="E115" i="3"/>
  <c r="J114" i="3"/>
  <c r="I114" i="3"/>
  <c r="G114" i="3"/>
  <c r="E114" i="3"/>
  <c r="J113" i="3"/>
  <c r="I113" i="3"/>
  <c r="G113" i="3"/>
  <c r="E113" i="3"/>
  <c r="J112" i="3"/>
  <c r="I112" i="3"/>
  <c r="G112" i="3"/>
  <c r="E112" i="3"/>
  <c r="J111" i="3"/>
  <c r="I111" i="3"/>
  <c r="G111" i="3"/>
  <c r="E111" i="3"/>
  <c r="J110" i="3"/>
  <c r="I110" i="3"/>
  <c r="G110" i="3"/>
  <c r="E110" i="3"/>
  <c r="J109" i="3"/>
  <c r="I109" i="3"/>
  <c r="G109" i="3"/>
  <c r="E109" i="3"/>
  <c r="J108" i="3"/>
  <c r="I108" i="3"/>
  <c r="G108" i="3"/>
  <c r="E108" i="3"/>
  <c r="J107" i="3"/>
  <c r="I107" i="3"/>
  <c r="G107" i="3"/>
  <c r="E107" i="3"/>
  <c r="J106" i="3"/>
  <c r="I106" i="3"/>
  <c r="G106" i="3"/>
  <c r="E106" i="3"/>
  <c r="J105" i="3"/>
  <c r="I105" i="3"/>
  <c r="G105" i="3"/>
  <c r="E105" i="3"/>
  <c r="J104" i="3"/>
  <c r="I104" i="3"/>
  <c r="G104" i="3"/>
  <c r="E104" i="3"/>
  <c r="I103" i="3"/>
  <c r="G103" i="3"/>
  <c r="E103" i="3"/>
  <c r="I102" i="3"/>
  <c r="G102" i="3"/>
  <c r="E102" i="3"/>
  <c r="I101" i="3"/>
  <c r="G101" i="3"/>
  <c r="E101" i="3"/>
  <c r="I100" i="3"/>
  <c r="G100" i="3"/>
  <c r="E100" i="3"/>
  <c r="J99" i="3"/>
  <c r="I99" i="3"/>
  <c r="G99" i="3"/>
  <c r="E99" i="3"/>
  <c r="J98" i="3"/>
  <c r="I98" i="3"/>
  <c r="G98" i="3"/>
  <c r="E98" i="3"/>
  <c r="J97" i="3"/>
  <c r="I97" i="3"/>
  <c r="G97" i="3"/>
  <c r="E97" i="3"/>
  <c r="J96" i="3"/>
  <c r="I96" i="3"/>
  <c r="G96" i="3"/>
  <c r="E96" i="3"/>
  <c r="J95" i="3"/>
  <c r="I95" i="3"/>
  <c r="G95" i="3"/>
  <c r="E95" i="3"/>
  <c r="J94" i="3"/>
  <c r="I94" i="3"/>
  <c r="G94" i="3"/>
  <c r="E94" i="3"/>
  <c r="J93" i="3"/>
  <c r="I93" i="3"/>
  <c r="G93" i="3"/>
  <c r="E93" i="3"/>
  <c r="J92" i="3"/>
  <c r="I92" i="3"/>
  <c r="G92" i="3"/>
  <c r="E92" i="3"/>
  <c r="J91" i="3"/>
  <c r="I91" i="3"/>
  <c r="G91" i="3"/>
  <c r="E91" i="3"/>
  <c r="J90" i="3"/>
  <c r="I90" i="3"/>
  <c r="G90" i="3"/>
  <c r="E90" i="3"/>
  <c r="J89" i="3"/>
  <c r="I89" i="3"/>
  <c r="G89" i="3"/>
  <c r="E89" i="3"/>
  <c r="J88" i="3"/>
  <c r="I88" i="3"/>
  <c r="G88" i="3"/>
  <c r="E88" i="3"/>
  <c r="J87" i="3"/>
  <c r="I87" i="3"/>
  <c r="G87" i="3"/>
  <c r="E87" i="3"/>
  <c r="J86" i="3"/>
  <c r="I86" i="3"/>
  <c r="G86" i="3"/>
  <c r="E86" i="3"/>
  <c r="J85" i="3"/>
  <c r="I85" i="3"/>
  <c r="G85" i="3"/>
  <c r="E85" i="3"/>
  <c r="J84" i="3"/>
  <c r="I84" i="3"/>
  <c r="G84" i="3"/>
  <c r="E84" i="3"/>
  <c r="J83" i="3"/>
  <c r="I83" i="3"/>
  <c r="G83" i="3"/>
  <c r="E83" i="3"/>
  <c r="J82" i="3"/>
  <c r="I82" i="3"/>
  <c r="G82" i="3"/>
  <c r="E82" i="3"/>
  <c r="J81" i="3"/>
  <c r="I81" i="3"/>
  <c r="G81" i="3"/>
  <c r="E81" i="3"/>
  <c r="J80" i="3"/>
  <c r="I80" i="3"/>
  <c r="G80" i="3"/>
  <c r="E80" i="3"/>
  <c r="J79" i="3"/>
  <c r="I79" i="3"/>
  <c r="G79" i="3"/>
  <c r="E79" i="3"/>
  <c r="J78" i="3"/>
  <c r="I78" i="3"/>
  <c r="G78" i="3"/>
  <c r="E78" i="3"/>
  <c r="J77" i="3"/>
  <c r="I77" i="3"/>
  <c r="G77" i="3"/>
  <c r="E77" i="3"/>
  <c r="J76" i="3"/>
  <c r="I76" i="3"/>
  <c r="G76" i="3"/>
  <c r="E76" i="3"/>
  <c r="J75" i="3"/>
  <c r="I75" i="3"/>
  <c r="G75" i="3"/>
  <c r="E75" i="3"/>
  <c r="J74" i="3"/>
  <c r="I74" i="3"/>
  <c r="G74" i="3"/>
  <c r="E74" i="3"/>
  <c r="J73" i="3"/>
  <c r="I73" i="3"/>
  <c r="G73" i="3"/>
  <c r="E73" i="3"/>
  <c r="J72" i="3"/>
  <c r="I72" i="3"/>
  <c r="G72" i="3"/>
  <c r="E72" i="3"/>
  <c r="J71" i="3"/>
  <c r="I71" i="3"/>
  <c r="G71" i="3"/>
  <c r="E71" i="3"/>
  <c r="J70" i="3"/>
  <c r="I70" i="3"/>
  <c r="G70" i="3"/>
  <c r="E70" i="3"/>
  <c r="J69" i="3"/>
  <c r="I69" i="3"/>
  <c r="G69" i="3"/>
  <c r="E69" i="3"/>
  <c r="J68" i="3"/>
  <c r="I68" i="3"/>
  <c r="G68" i="3"/>
  <c r="E68" i="3"/>
  <c r="J67" i="3"/>
  <c r="I67" i="3"/>
  <c r="G67" i="3"/>
  <c r="E67" i="3"/>
  <c r="J66" i="3"/>
  <c r="I66" i="3"/>
  <c r="G66" i="3"/>
  <c r="E66" i="3"/>
  <c r="J65" i="3"/>
  <c r="I65" i="3"/>
  <c r="G65" i="3"/>
  <c r="E65" i="3"/>
  <c r="J64" i="3"/>
  <c r="I64" i="3"/>
  <c r="G64" i="3"/>
  <c r="E64" i="3"/>
  <c r="J63" i="3"/>
  <c r="I63" i="3"/>
  <c r="G63" i="3"/>
  <c r="E63" i="3"/>
  <c r="J62" i="3"/>
  <c r="I62" i="3"/>
  <c r="G62" i="3"/>
  <c r="E62" i="3"/>
  <c r="J61" i="3"/>
  <c r="I61" i="3"/>
  <c r="G61" i="3"/>
  <c r="E61" i="3"/>
  <c r="J60" i="3"/>
  <c r="I60" i="3"/>
  <c r="G60" i="3"/>
  <c r="E60" i="3"/>
  <c r="J59" i="3"/>
  <c r="I59" i="3"/>
  <c r="G59" i="3"/>
  <c r="E59" i="3"/>
  <c r="J58" i="3"/>
  <c r="I58" i="3"/>
  <c r="G58" i="3"/>
  <c r="E58" i="3"/>
  <c r="J57" i="3"/>
  <c r="I57" i="3"/>
  <c r="G57" i="3"/>
  <c r="E57" i="3"/>
  <c r="J56" i="3"/>
  <c r="I56" i="3"/>
  <c r="G56" i="3"/>
  <c r="E56" i="3"/>
  <c r="J55" i="3"/>
  <c r="I55" i="3"/>
  <c r="G55" i="3"/>
  <c r="E55" i="3"/>
  <c r="J54" i="3"/>
  <c r="I54" i="3"/>
  <c r="G54" i="3"/>
  <c r="E54" i="3"/>
  <c r="J53" i="3"/>
  <c r="I53" i="3"/>
  <c r="G53" i="3"/>
  <c r="E53" i="3"/>
  <c r="J52" i="3"/>
  <c r="I52" i="3"/>
  <c r="G52" i="3"/>
  <c r="E52" i="3"/>
  <c r="J51" i="3"/>
  <c r="I51" i="3"/>
  <c r="G51" i="3"/>
  <c r="E51" i="3"/>
  <c r="J50" i="3"/>
  <c r="I50" i="3"/>
  <c r="G50" i="3"/>
  <c r="E50" i="3"/>
  <c r="J49" i="3"/>
  <c r="I49" i="3"/>
  <c r="G49" i="3"/>
  <c r="E49" i="3"/>
  <c r="J48" i="3"/>
  <c r="I48" i="3"/>
  <c r="G48" i="3"/>
  <c r="E48" i="3"/>
  <c r="J47" i="3"/>
  <c r="I47" i="3"/>
  <c r="G47" i="3"/>
  <c r="E47" i="3"/>
  <c r="J46" i="3"/>
  <c r="I46" i="3"/>
  <c r="G46" i="3"/>
  <c r="E46" i="3"/>
  <c r="J45" i="3"/>
  <c r="I45" i="3"/>
  <c r="G45" i="3"/>
  <c r="E45" i="3"/>
  <c r="J44" i="3"/>
  <c r="I44" i="3"/>
  <c r="G44" i="3"/>
  <c r="E44" i="3"/>
  <c r="J43" i="3"/>
  <c r="I43" i="3"/>
  <c r="G43" i="3"/>
  <c r="E43" i="3"/>
  <c r="J42" i="3"/>
  <c r="I42" i="3"/>
  <c r="G42" i="3"/>
  <c r="E42" i="3"/>
  <c r="J41" i="3"/>
  <c r="I41" i="3"/>
  <c r="G41" i="3"/>
  <c r="E41" i="3"/>
  <c r="J40" i="3"/>
  <c r="I40" i="3"/>
  <c r="G40" i="3"/>
  <c r="E40" i="3"/>
  <c r="J39" i="3"/>
  <c r="I39" i="3"/>
  <c r="G39" i="3"/>
  <c r="E39" i="3"/>
  <c r="J38" i="3"/>
  <c r="I38" i="3"/>
  <c r="G38" i="3"/>
  <c r="E38" i="3"/>
  <c r="J37" i="3"/>
  <c r="G37" i="3"/>
  <c r="E37" i="3"/>
  <c r="J36" i="3"/>
  <c r="G36" i="3"/>
  <c r="K36" i="3" s="1"/>
  <c r="E36" i="3"/>
  <c r="J35" i="3"/>
  <c r="G35" i="3"/>
  <c r="E35" i="3"/>
  <c r="J34" i="3"/>
  <c r="I34" i="3"/>
  <c r="G34" i="3"/>
  <c r="E34" i="3"/>
  <c r="J33" i="3"/>
  <c r="I33" i="3"/>
  <c r="G33" i="3"/>
  <c r="E33" i="3"/>
  <c r="J32" i="3"/>
  <c r="I32" i="3"/>
  <c r="G32" i="3"/>
  <c r="E32" i="3"/>
  <c r="J31" i="3"/>
  <c r="I31" i="3"/>
  <c r="G31" i="3"/>
  <c r="E31" i="3"/>
  <c r="J30" i="3"/>
  <c r="I30" i="3"/>
  <c r="G30" i="3"/>
  <c r="E30" i="3"/>
  <c r="J29" i="3"/>
  <c r="I29" i="3"/>
  <c r="G29" i="3"/>
  <c r="E29" i="3"/>
  <c r="J28" i="3"/>
  <c r="I28" i="3"/>
  <c r="G28" i="3"/>
  <c r="E28" i="3"/>
  <c r="J27" i="3"/>
  <c r="I27" i="3"/>
  <c r="G27" i="3"/>
  <c r="E27" i="3"/>
  <c r="J26" i="3"/>
  <c r="I26" i="3"/>
  <c r="G26" i="3"/>
  <c r="E26" i="3"/>
  <c r="J25" i="3"/>
  <c r="I25" i="3"/>
  <c r="G25" i="3"/>
  <c r="E25" i="3"/>
  <c r="J24" i="3"/>
  <c r="I24" i="3"/>
  <c r="G24" i="3"/>
  <c r="E24" i="3"/>
  <c r="J23" i="3"/>
  <c r="I23" i="3"/>
  <c r="G23" i="3"/>
  <c r="E23" i="3"/>
  <c r="J22" i="3"/>
  <c r="I22" i="3"/>
  <c r="G22" i="3"/>
  <c r="E22" i="3"/>
  <c r="J21" i="3"/>
  <c r="I21" i="3"/>
  <c r="G21" i="3"/>
  <c r="E21" i="3"/>
  <c r="J20" i="3"/>
  <c r="I20" i="3"/>
  <c r="G20" i="3"/>
  <c r="E20" i="3"/>
  <c r="J19" i="3"/>
  <c r="I19" i="3"/>
  <c r="G19" i="3"/>
  <c r="E19" i="3"/>
  <c r="J18" i="3"/>
  <c r="I18" i="3"/>
  <c r="G18" i="3"/>
  <c r="E18" i="3"/>
  <c r="I17" i="3"/>
  <c r="G17" i="3"/>
  <c r="E17" i="3"/>
  <c r="J16" i="3"/>
  <c r="I16" i="3"/>
  <c r="G16" i="3"/>
  <c r="E16" i="3"/>
  <c r="J15" i="3"/>
  <c r="I15" i="3"/>
  <c r="G15" i="3"/>
  <c r="E15" i="3"/>
  <c r="J14" i="3"/>
  <c r="I14" i="3"/>
  <c r="G14" i="3"/>
  <c r="E14" i="3"/>
  <c r="J13" i="3"/>
  <c r="I13" i="3"/>
  <c r="G13" i="3"/>
  <c r="E13" i="3"/>
  <c r="J12" i="3"/>
  <c r="I12" i="3"/>
  <c r="G12" i="3"/>
  <c r="E12" i="3"/>
  <c r="J11" i="3"/>
  <c r="I11" i="3"/>
  <c r="G11" i="3"/>
  <c r="E11" i="3"/>
  <c r="J10" i="3"/>
  <c r="I10" i="3"/>
  <c r="G10" i="3"/>
  <c r="E10" i="3"/>
  <c r="K18" i="3" l="1"/>
  <c r="K20" i="3"/>
  <c r="K21" i="3"/>
  <c r="K27" i="3"/>
  <c r="K30" i="3"/>
  <c r="K35" i="3"/>
  <c r="K51" i="3"/>
  <c r="K84" i="3"/>
  <c r="K86" i="3"/>
  <c r="K90" i="3"/>
  <c r="K92" i="3"/>
  <c r="K113" i="3"/>
  <c r="K19" i="3"/>
  <c r="K22" i="3"/>
  <c r="K26" i="3"/>
  <c r="K28" i="3"/>
  <c r="K29" i="3"/>
  <c r="K83" i="3"/>
  <c r="K85" i="3"/>
  <c r="K91" i="3"/>
  <c r="K93" i="3"/>
  <c r="K97" i="3"/>
  <c r="K10" i="3"/>
  <c r="K15" i="3"/>
  <c r="K71" i="3"/>
  <c r="K74" i="3"/>
  <c r="K79" i="3"/>
  <c r="K82" i="3"/>
  <c r="K40" i="3"/>
  <c r="K43" i="3"/>
  <c r="K48" i="3"/>
  <c r="K114" i="3"/>
  <c r="K115" i="3"/>
  <c r="K116" i="3"/>
  <c r="K117" i="3"/>
  <c r="K121" i="3"/>
  <c r="K123" i="3"/>
  <c r="K124" i="3"/>
  <c r="K125" i="3"/>
  <c r="K52" i="3"/>
  <c r="K53" i="3"/>
  <c r="K54" i="3"/>
  <c r="K55" i="3"/>
  <c r="K59" i="3"/>
  <c r="K60" i="3"/>
  <c r="K61" i="3"/>
  <c r="K62" i="3"/>
  <c r="K66" i="3"/>
  <c r="K102" i="3"/>
  <c r="K105" i="3"/>
  <c r="K110" i="3"/>
  <c r="K37" i="3"/>
  <c r="K38" i="3"/>
  <c r="K39" i="3"/>
  <c r="K67" i="3"/>
  <c r="K68" i="3"/>
  <c r="K69" i="3"/>
  <c r="K70" i="3"/>
  <c r="K98" i="3"/>
  <c r="K99" i="3"/>
  <c r="K100" i="3"/>
  <c r="K101" i="3"/>
  <c r="K11" i="3"/>
  <c r="K12" i="3"/>
  <c r="K13" i="3"/>
  <c r="K14" i="3"/>
  <c r="K23" i="3"/>
  <c r="K44" i="3"/>
  <c r="K45" i="3"/>
  <c r="K46" i="3"/>
  <c r="K47" i="3"/>
  <c r="K56" i="3"/>
  <c r="K75" i="3"/>
  <c r="K76" i="3"/>
  <c r="K77" i="3"/>
  <c r="K78" i="3"/>
  <c r="K87" i="3"/>
  <c r="K106" i="3"/>
  <c r="K107" i="3"/>
  <c r="K108" i="3"/>
  <c r="K109" i="3"/>
  <c r="K118" i="3"/>
  <c r="K31" i="3"/>
  <c r="K63" i="3"/>
  <c r="K94" i="3"/>
  <c r="K16" i="3"/>
  <c r="K17" i="3"/>
  <c r="K24" i="3"/>
  <c r="K25" i="3"/>
  <c r="K32" i="3"/>
  <c r="K33" i="3"/>
  <c r="K34" i="3"/>
  <c r="K41" i="3"/>
  <c r="K42" i="3"/>
  <c r="K49" i="3"/>
  <c r="K50" i="3"/>
  <c r="K57" i="3"/>
  <c r="K58" i="3"/>
  <c r="K64" i="3"/>
  <c r="K65" i="3"/>
  <c r="K72" i="3"/>
  <c r="K73" i="3"/>
  <c r="K80" i="3"/>
  <c r="K81" i="3"/>
  <c r="K88" i="3"/>
  <c r="K89" i="3"/>
  <c r="K95" i="3"/>
  <c r="K96" i="3"/>
  <c r="K103" i="3"/>
  <c r="K104" i="3"/>
  <c r="K111" i="3"/>
  <c r="K112" i="3"/>
  <c r="K119" i="3"/>
  <c r="K120" i="3"/>
  <c r="K122" i="3"/>
</calcChain>
</file>

<file path=xl/sharedStrings.xml><?xml version="1.0" encoding="utf-8"?>
<sst xmlns="http://schemas.openxmlformats.org/spreadsheetml/2006/main" count="456" uniqueCount="341">
  <si>
    <t>№ п/п</t>
  </si>
  <si>
    <t>Приложение
 к письму от «___»_________ 2017 г. № _______</t>
  </si>
  <si>
    <t>Количество вопросов данного наименования в 2017 году</t>
  </si>
  <si>
    <t>Доля вопросов данного наименования в 2017 году (от общего количества вопросов)</t>
  </si>
  <si>
    <t>Количество вопросов данного наименования за аналогичный период прошлого года</t>
  </si>
  <si>
    <t>Доля вопросов данного наименования за аналогичный период прошлого года (от общего количества вопросов)</t>
  </si>
  <si>
    <t>Количество вопросов данного наименования в отчетном периоде</t>
  </si>
  <si>
    <t>Доля вопросов данного наименования  в отчетном периоде (от общего количества вопросов)</t>
  </si>
  <si>
    <t>Динамика количества вопросов данного наименования
(7-5)</t>
  </si>
  <si>
    <t>Динамика доли вопросов данного наименования 
(8-6)</t>
  </si>
  <si>
    <t xml:space="preserve">Причины увеличения количества (доли) вопросов данного наименования </t>
  </si>
  <si>
    <t>Наименование вопроса в соотвествии с типовым общероссийским тематическим классификатором обращений граждан, утвержденным заместителем Руководителя Администрации Президента Российской Федерации, руководителем рабочей группы при Администрации Президента Российской Федерации по координации и оценке работы с обращениями граждан и организаций от 28.11.2017 № А1-5093о</t>
  </si>
  <si>
    <t>Меры, принимаемые для снижение активности населения по вопросу данного наименования</t>
  </si>
  <si>
    <t>Наименование вопроса в соотвествии с типовым общероссийским тематическим классификатором обращений граждан, утвержденным заместителем Руководителя Администрации Президента Российской Федерации, руководителем рабочей группы при Администрации Президента Рос</t>
  </si>
  <si>
    <t>Налог на имущество</t>
  </si>
  <si>
    <t>Система дошкольного образования</t>
  </si>
  <si>
    <t>Арендные отношения</t>
  </si>
  <si>
    <t>Оценка деятельности органов местного самоуправления РФ по достижению целевых показателей</t>
  </si>
  <si>
    <t>Приборы учета коммунальных  ресурсов в жилищном фонде (в том числе на общедомовые нужды)</t>
  </si>
  <si>
    <t>Выделение жилья молодым семьям, специалистам</t>
  </si>
  <si>
    <t>Модернизация и развитие учреждений физкультуры и спорта</t>
  </si>
  <si>
    <t>Условие проживание в связи со строительством или работой объектов коммунального обслуживания</t>
  </si>
  <si>
    <t>Конфликты на бытовой почве</t>
  </si>
  <si>
    <t>Газификация поселений</t>
  </si>
  <si>
    <t>Органы ЗАГСА</t>
  </si>
  <si>
    <t>Управляющие организации, товарищества собственников жилья и иные формы управления с собственностью</t>
  </si>
  <si>
    <t>Аграрная политика, управление агропромышленным комплексом</t>
  </si>
  <si>
    <t>Охотничье хозяйство, пчеловодство</t>
  </si>
  <si>
    <t>Паспортная система. Регистрация по месту жительства и месту пребывания</t>
  </si>
  <si>
    <t xml:space="preserve">Эксплуатация и сохранность автомобильных дорог </t>
  </si>
  <si>
    <t>Переселение из подвалов, барков, коммуналок, общежитий, аварийных домов, ветхого жилья, санитарно-защитной зоны</t>
  </si>
  <si>
    <t>Улучшение жилищных условий, предоставление жилого помещения по договору социального найма</t>
  </si>
  <si>
    <t>Почетные звания</t>
  </si>
  <si>
    <t>Распределение жилых помещений, предоставляемых по договору социального найма</t>
  </si>
  <si>
    <t>Лечение и оказание медицинской помощи</t>
  </si>
  <si>
    <t>Туризм. Экскурсии (за исключением международного сотрудничества)</t>
  </si>
  <si>
    <t>Обеспечение жильем ветеранов, инвалидов и семей, имеющих детей инвалидов</t>
  </si>
  <si>
    <t>Перебои в водоснабжении</t>
  </si>
  <si>
    <t>Оплата жилищно-коммунальных услуг (ЖКХ)</t>
  </si>
  <si>
    <t>Обеспечение жильем детей-сирот и детей, оставшихся бес попечительства</t>
  </si>
  <si>
    <t>Выделение земельных участков для строительства, фермерства, садоводства и огородства</t>
  </si>
  <si>
    <t>Иные подвопросы</t>
  </si>
  <si>
    <t xml:space="preserve">Муниципальный жилищный фонд </t>
  </si>
  <si>
    <t>Спортивные сооружения, укрепление материальной базы спорта</t>
  </si>
  <si>
    <t>Торговля и органы местного самоуправления. Размещение торговых точек</t>
  </si>
  <si>
    <t>Коммунально бытовое хозяйство и предоставление услуг в условиях рынка</t>
  </si>
  <si>
    <t>Благоустройство городов и поселков. Обустройство придомовых территорий</t>
  </si>
  <si>
    <t>Обследование жилого фонда на предмет пригодности для проживания (ветхое аварийное жилье)</t>
  </si>
  <si>
    <t>Санитарно-эпидемиологическое благополучие населения. Профилактика и лечение инфекционных заболеваний, работа санэпидемнадзора</t>
  </si>
  <si>
    <t>Оценка достижений целевых показателей социально-экономического развития Российской Федерации, определенных Президентом Российской Федерации</t>
  </si>
  <si>
    <t>Театры, концертные организации, цирки</t>
  </si>
  <si>
    <t>Водный транспорт (транспортное обслуживание населения)</t>
  </si>
  <si>
    <t>Рыбное хозяйство. Производство рыбопродуктов и морепродуктов. Борьба с браконьерством</t>
  </si>
  <si>
    <t>Инвестиции в строительство</t>
  </si>
  <si>
    <t>Архивный фонд. Структура архива. Сеть государственных и муниципальных архивов</t>
  </si>
  <si>
    <t>Права коренных, малочисленных народов</t>
  </si>
  <si>
    <t>Трудоустройство в органах, организациях и на предприятиях</t>
  </si>
  <si>
    <t>Заработная плата педагогических работников</t>
  </si>
  <si>
    <t>Организация, оплата и нормирование труда</t>
  </si>
  <si>
    <t>Кредиты, компенсации, субсидии, льготы</t>
  </si>
  <si>
    <t xml:space="preserve">Розыск граждан, находящийся в компетенции органов внутренних дел  </t>
  </si>
  <si>
    <t>Лекарственное обеспечение</t>
  </si>
  <si>
    <t>Исчисление пособий граждан, имеющим детей</t>
  </si>
  <si>
    <t>Обслуживание автолюбителей (автосервис, АЗС, гаражи, стоянки)</t>
  </si>
  <si>
    <t>Внешкольные учреждения - юных техников, лагеря отдыха и тд.</t>
  </si>
  <si>
    <t>Музейное дело. Музеи</t>
  </si>
  <si>
    <t>Строительство на селе (кроме жилищного)</t>
  </si>
  <si>
    <t>Государственная оценка объектов недвижимости</t>
  </si>
  <si>
    <t>Предоставление субсидий на жилье</t>
  </si>
  <si>
    <t>Информация о гражданах (персональные данные)</t>
  </si>
  <si>
    <t>Установка и содержание остановок общего транспорта</t>
  </si>
  <si>
    <t>Вопросы заемщиков и кредитов</t>
  </si>
  <si>
    <t>Борьба с антисанитарией. Уборка мусора</t>
  </si>
  <si>
    <t>Зачет и возврат излишне уплаченных или излишне взысканных сумм налогов, сборов, пеней, штрафов</t>
  </si>
  <si>
    <t>Назначение трудовой пенсии (по старости, по инвалидности, в случае потери кормильца)</t>
  </si>
  <si>
    <t>Строительство объектов социальной сферы (науки, культуры, спорта, народного образования, здравоохранения, торговли)</t>
  </si>
  <si>
    <t>Звание «Ветеран труда», «Участник трудового фронта»</t>
  </si>
  <si>
    <t>Приватизация государственного и муниципального жилищного фонда. Рынок жиль</t>
  </si>
  <si>
    <t>Право общественных объединений обращаться в суды общей юрисдикции или арбитражные суды в защиту интересов своих участников</t>
  </si>
  <si>
    <t>Фермерские (крестьянские) хозяйства и аренда на селе</t>
  </si>
  <si>
    <t>Общественные объединения физкультурно – оздоровительной и спортивной направленности</t>
  </si>
  <si>
    <t>Благодарности, приглашения, поздравления органу местного самоуправления</t>
  </si>
  <si>
    <t>Изменение статуса земельных участков</t>
  </si>
  <si>
    <t>Право на охрану здоровья и медицинскую помощь</t>
  </si>
  <si>
    <t>Строительство и экология</t>
  </si>
  <si>
    <t>Эксплуатация и ремонт многоквартирных домов муниципального и ведомственного жилищного фонда</t>
  </si>
  <si>
    <t xml:space="preserve">Эксплуатация и ремонт приватизированных квартир </t>
  </si>
  <si>
    <t>Купля – продажа квартир, домов</t>
  </si>
  <si>
    <t>Спорт. Деятельность руководителей этой сферы</t>
  </si>
  <si>
    <t>Водоснабжение поселений</t>
  </si>
  <si>
    <t>Вопросы частного домовладения</t>
  </si>
  <si>
    <t>Воссоединение с близкими родственниками</t>
  </si>
  <si>
    <t>Деятельность органов местного самоуправления  и его руководителей</t>
  </si>
  <si>
    <t>Эксплуатация и ремонт квартир в домах муниципального и ведомственного жилищного фонда</t>
  </si>
  <si>
    <t>Опека и попечительство</t>
  </si>
  <si>
    <t>Усыновление (удочерение) детей</t>
  </si>
  <si>
    <t>Начисление заработной платы</t>
  </si>
  <si>
    <t>Вопросы лиц, имеющих право первоочередного получения жилплощади</t>
  </si>
  <si>
    <t>Результаты рассмотрения обращений</t>
  </si>
  <si>
    <t>Возврат уплаченной госпошлины</t>
  </si>
  <si>
    <t>Оказание финансовой помощи</t>
  </si>
  <si>
    <t>Строительство и реконструкция объектов государственной границы Российской Федерации</t>
  </si>
  <si>
    <t>Разрешение жилищных споров. Ответственность за нарушение жилищного законодательства</t>
  </si>
  <si>
    <t>Получение места в детских дошкольных воспитательных учреждениях</t>
  </si>
  <si>
    <t>Право частной собственности</t>
  </si>
  <si>
    <t>Культура и ее материальная база. О работе руководителей органов и учреждений культуры</t>
  </si>
  <si>
    <t>Охрана общественного порядка в городских и сельских поселениях</t>
  </si>
  <si>
    <t>Оказание услуг (за исключение частного права)</t>
  </si>
  <si>
    <t>Условия проживания в связи со строительством или работой объектов коммунального обслуживания</t>
  </si>
  <si>
    <t>Предоставление дополнительных льгот отдельным категориям граждан, установленных законодательством субъекта Российской федерации (в том числе предоставление земельных участков многодетным семьям и др.)</t>
  </si>
  <si>
    <t>Городской, сельский и междугородний пассажирский транспорт</t>
  </si>
  <si>
    <t>Постановка на учет в органе местного самоуправления и восстановление в очереди на получение жилья граждан, нуждающихся в жилых помещениях</t>
  </si>
  <si>
    <t>Государственные программы</t>
  </si>
  <si>
    <t>Предоставление коммунальных услуг ненадлежащего качества</t>
  </si>
  <si>
    <t>Перебои в водоотведении и канализовании</t>
  </si>
  <si>
    <t>Подключение индивидуальных жилых домов к централизованным сетям водо-, тепло - газо-, электроснабжения и водоотведения</t>
  </si>
  <si>
    <t>Строительные организации, застройщики</t>
  </si>
  <si>
    <t>Развитие здравоохранения</t>
  </si>
  <si>
    <t>Перебои в электроснабжении</t>
  </si>
  <si>
    <t>Оценка воздействия на окружающую среду и экологическая экспертиза. Экологический контроль, надзор</t>
  </si>
  <si>
    <t>Социальное обеспечение, социальная поддержка и социальная помощь семьям, имеющим детей, в том числе многодетным семьям и одиноким родителям, гражданам пожилого возраста, гражданам, находящимся в трудной жизненной ситуации, малоимущим гражданам</t>
  </si>
  <si>
    <t>Потребительские кредиты гражданам и индивидуальным предпринимателям. Кредитная информация</t>
  </si>
  <si>
    <t>Государственный мониторинг земель. Землеустройство. Установление (изменение) границ земельных участков. Резервирование земель для государственных и муниципальных нужд</t>
  </si>
  <si>
    <t>Выделение земельных участков для индивидуального жилищного строительства</t>
  </si>
  <si>
    <t>Закупки для государственных и муниципальных нужд</t>
  </si>
  <si>
    <t>Устранение строительных недоделок</t>
  </si>
  <si>
    <t>Коммерческий найм жилого помещения</t>
  </si>
  <si>
    <t>Выселение из жилища</t>
  </si>
  <si>
    <t>Администрация Кондинского района</t>
  </si>
  <si>
    <t>Итого:</t>
  </si>
  <si>
    <t>Итого</t>
  </si>
  <si>
    <t>Администрация городского поселения Куминский</t>
  </si>
  <si>
    <t xml:space="preserve">Эксплуатация и ремонт муниципального жилищного фонда </t>
  </si>
  <si>
    <t>Улучшение жилищных условий, предоставление жилого помещения по договору социального найма гражданам, состоящим на учете в органе местного самоуправления в качестве нуждающихся в жилых помещениях</t>
  </si>
  <si>
    <t xml:space="preserve">Землеустройство. Установление (изменение) границ  земельных участков </t>
  </si>
  <si>
    <t xml:space="preserve">Приватизация земельных участков </t>
  </si>
  <si>
    <t>Организация выгула собак</t>
  </si>
  <si>
    <t>Задолженность по налогам, сборам, и взносам в бюджеты государственных внебюджетных фондов</t>
  </si>
  <si>
    <t xml:space="preserve">Образование земельных участков (образование, раздел, выдел, объединение земельных участков). Возниконовение прав на землю </t>
  </si>
  <si>
    <t xml:space="preserve">Оформление договора социального найма жилого помещения </t>
  </si>
  <si>
    <t>Переселение из подвалов, бараков, коммуналок, общежитий, аварийных домов, ветхого жилья, санитарно-защитной зоны</t>
  </si>
  <si>
    <t>Регистрация по месту жительства и пребывания</t>
  </si>
  <si>
    <t>Арендные отношения в области землепользования</t>
  </si>
  <si>
    <t>Администрация городского поселения Луговой</t>
  </si>
  <si>
    <t>Администрация городского поселения Мортка</t>
  </si>
  <si>
    <t>Постановка на учет и восстановление в очереди на получение жилья</t>
  </si>
  <si>
    <t>Оформление недвижимости в собственность</t>
  </si>
  <si>
    <t>Приватизация государстенного и муниципального жилищного фонда. Рынок жилья</t>
  </si>
  <si>
    <t>Благоустройство городов и поселков.Обустройство придомовых территорий</t>
  </si>
  <si>
    <t>Улучшение жилищных условий, предоставление жилого помещения по договорам социального найма</t>
  </si>
  <si>
    <t>Водный транспорт (транспортное обслуживание)</t>
  </si>
  <si>
    <t>Выполнение работ по капитальному ремонту</t>
  </si>
  <si>
    <t>Предоставление дополнительных льгот отдельным категориям граждан, установленнных законодательством субъекта РФ (в том числе предоставление земельного участка многодетным семьям и др)</t>
  </si>
  <si>
    <t>Обследование жилого фонда на предмет пригодности для проживания (ветхое и аварийное жилье)</t>
  </si>
  <si>
    <t>Эксплуатация и ремонт многоквартирных жилых домов муниципального и ведомственного жилищного фондов</t>
  </si>
  <si>
    <t>Обеспечение жильем, улучшение жилищных условий.</t>
  </si>
  <si>
    <t>Тарифы и оплата жилищно-коммунальных услуг.</t>
  </si>
  <si>
    <t>Иные обращения</t>
  </si>
  <si>
    <t>Администрация сельское поселение Мулымья</t>
  </si>
  <si>
    <t>Постановка на учет в органе местного самоуправления  и восстановление в очереди на получение жилья граждан, нуждающихся в жилых помещениях</t>
  </si>
  <si>
    <t>Определение в дома-интернаты для престарелых и инвалидов, психоневрологические интернаты. Деятельность названных учреждений.</t>
  </si>
  <si>
    <t>Перевод жилого помещения в нежилое помещение</t>
  </si>
  <si>
    <t>Обмен жилых помещений. Оформление договора социального найма жилого помещения</t>
  </si>
  <si>
    <t>Запросы архивных данных</t>
  </si>
  <si>
    <t>Защита прав на землю и рассмотрение земельных споров</t>
  </si>
  <si>
    <t>Уличное освещение</t>
  </si>
  <si>
    <t>Благоустройство и ремонт подъездных дорог, в том числе тротуаров</t>
  </si>
  <si>
    <t>Администрация сельсое поселение Половинка</t>
  </si>
  <si>
    <t xml:space="preserve"> Выделение земельных участков для индивидуального жилищного строительства </t>
  </si>
  <si>
    <t xml:space="preserve"> Жилищное строительство</t>
  </si>
  <si>
    <t xml:space="preserve"> Улучшение жилищных условий, предоставление жилых помещений по договору социального найма гражданам состоящим на учете в органах мастного самоуправления в качестве нуждающихся в жилых помещениях</t>
  </si>
  <si>
    <t>Устранение аварийных ситуаций на магистральных коммуникациях. Работа аварийных коммунальных служб</t>
  </si>
  <si>
    <t xml:space="preserve"> Содержание общего имущества (канализация, вентиляция, кровля, ограждающие конструкции, инженерное оборудование, места общего пользования, придомовая территория)</t>
  </si>
  <si>
    <t xml:space="preserve"> Деятельность органов исполнительной власти субъекта Российской Федерации. Принимаемые решения</t>
  </si>
  <si>
    <t xml:space="preserve"> Технологическое присоединение потребителей к системам электро-, тепло-, газо-, водоснабжения</t>
  </si>
  <si>
    <t xml:space="preserve"> Организация выгула собак</t>
  </si>
  <si>
    <t xml:space="preserve"> Благоустройство и ремонт подъздных дорог, в том числе тротуаров</t>
  </si>
  <si>
    <t xml:space="preserve">Ненадлежащее содержание домашних животных </t>
  </si>
  <si>
    <t xml:space="preserve"> Переустройство и перепланировка жилого помещения</t>
  </si>
  <si>
    <t>Деятельность органов ЗАГС</t>
  </si>
  <si>
    <t>Администрация городского поселения Кондинское</t>
  </si>
  <si>
    <t>Предоставление выписок из реестров</t>
  </si>
  <si>
    <t>Транспортное обслуживание населения</t>
  </si>
  <si>
    <t>Земельные споры</t>
  </si>
  <si>
    <t>Социальная защита ветеранов военной службы, ветеранов государственной службы, ветеранов труда</t>
  </si>
  <si>
    <t>Муниципальные закупки, конкурсы, аукцилны</t>
  </si>
  <si>
    <t>Администрация сельского поселения Леуши</t>
  </si>
  <si>
    <t>Эксплуатация и ремонт 
квартир в домах муниципального и 
ведомственного жилищного фонда</t>
  </si>
  <si>
    <t>Обеспечение жильем ветеранов, инвалидов и семей, имеющих детей-инвалидов</t>
  </si>
  <si>
    <t>Выделение леса для строительства жилых домов и собственных нужд населения</t>
  </si>
  <si>
    <t xml:space="preserve"> Строительство и реконструкция объектов железнодорожного, авиа- и водного транспорта, дорог</t>
  </si>
  <si>
    <t>Полномочия государственных органов и органов местного самоуправления в области земельных отношений</t>
  </si>
  <si>
    <t>Договоры и другие обязательства (за исключением международного частного права)</t>
  </si>
  <si>
    <t xml:space="preserve"> Переселение из подвалов, бараков, коммуналок, общежитий, аварийных домов, ветхого жилья, санитарно-защитной зоны</t>
  </si>
  <si>
    <t xml:space="preserve"> Обследование жилого фонда на предмет пригодности для проживания (ветхое и аварийное жилье)</t>
  </si>
  <si>
    <t xml:space="preserve"> Муниципальный жилищный фонд</t>
  </si>
  <si>
    <t xml:space="preserve"> Право на получение и распространение информации</t>
  </si>
  <si>
    <t>Организация условий и мест для детского отдыха и досуга (детских и спортивных площадок)</t>
  </si>
  <si>
    <t xml:space="preserve">Ремонт муниципального жилищного фонда </t>
  </si>
  <si>
    <t>Улучшение жилищных условий</t>
  </si>
  <si>
    <t>Приватизация жилого помещения</t>
  </si>
  <si>
    <t>Администрация сельского поселения Шугур</t>
  </si>
  <si>
    <t>Администрация сельского поселения Болчары</t>
  </si>
  <si>
    <t>Эксплуатация и ремонт государственного, муниципального и ведомственного жилищного фондов</t>
  </si>
  <si>
    <t>Обеспечение жильем инвалидов и семей, имеющих детей-инвалидов</t>
  </si>
  <si>
    <t>Нотариат</t>
  </si>
  <si>
    <t>Обмен жилых помещений. Оформление договора социального найма (найма) жилого помещения</t>
  </si>
  <si>
    <t>Коммунально-бытовое хозяйство и предоставление услуг в условиях рынка</t>
  </si>
  <si>
    <t>Правила пользования жилыми помещениями (перепланировки, реконструкции, переоборудование, использование не по назначению)</t>
  </si>
  <si>
    <t>Трудоустройство. Безработица. Органы службы занятости. Государственные услуги в области содействия занятости населения</t>
  </si>
  <si>
    <t>Приборы учета коммунальных ресурсов в жилищном фонде (в том числе на общедомовые нужды)</t>
  </si>
  <si>
    <t>Служебные жилые помещения</t>
  </si>
  <si>
    <t xml:space="preserve"> Условия проведения образовательного процесса</t>
  </si>
  <si>
    <t>Эксплуатация и ремонт частного жилищного фонда (приватизированные жилые помещения в многоквартирных домах, индивидуальные жилые дома)</t>
  </si>
  <si>
    <t>Возврат или зачет излишне уплаченных или излишне взысканных сумм налогов, сборов, взносов, пеней и штрафов</t>
  </si>
  <si>
    <t>Частный жилищный фонд</t>
  </si>
  <si>
    <t>Государственные и муниципальные услуги (многофункциональные центры)</t>
  </si>
  <si>
    <t>Опека и попечительство. Службы по обслуживанию детей, оказавшихся в трудной жизненной ситуации</t>
  </si>
  <si>
    <t>Архивный фонд. Архивы. Структура архивов</t>
  </si>
  <si>
    <t>Индивидуальное жилищное строительство</t>
  </si>
  <si>
    <t>Установка банкоматов, терминалов оплаты в населенных пунктах</t>
  </si>
  <si>
    <t>13</t>
  </si>
  <si>
    <t>2</t>
  </si>
  <si>
    <t>0</t>
  </si>
  <si>
    <t>1</t>
  </si>
  <si>
    <t>4</t>
  </si>
  <si>
    <t>Муниципальный жилищный фонд</t>
  </si>
  <si>
    <t>Администрация гп. Междуреченский</t>
  </si>
  <si>
    <t xml:space="preserve">Государственный мониторинг земель. </t>
  </si>
  <si>
    <t xml:space="preserve">Обследование жилищного фонда </t>
  </si>
  <si>
    <t>Эксплуатация и ремонт государственного</t>
  </si>
  <si>
    <t>Распределение жилых помещений</t>
  </si>
  <si>
    <t xml:space="preserve"> Предоставление жилья по договорам социального найма</t>
  </si>
  <si>
    <t>Образовательные стандарты, требования к образовательному процессу</t>
  </si>
  <si>
    <t>Причинение вреда здоровью вследствие нападения животных</t>
  </si>
  <si>
    <t>Эксплуатация и сохранность автомобильных дорог</t>
  </si>
  <si>
    <t>Сведения об обращениях граждан, поступивших в (наименование муниципального образования автономного округа), за (за отчетный период)</t>
  </si>
  <si>
    <t>Деятельносмть органов системы социального обеспечения и социального страхования и их должностных лиц</t>
  </si>
  <si>
    <t>Железнодорожный траспорт (транспортное обслуживание)</t>
  </si>
  <si>
    <t>Льготы и меры социальной поддержки инвалидов</t>
  </si>
  <si>
    <t>Оказание бесплатной юридической помощи отдельным  категориям граждан</t>
  </si>
  <si>
    <t xml:space="preserve"> </t>
  </si>
  <si>
    <t xml:space="preserve">Перенаправлено по компетенции "Фортуна", </t>
  </si>
  <si>
    <t>По вопросу нахождения на территории автономного округа несанкционированных переходов через железнодорожные пути, эксплуатационная длина железнодорожных путей на территории Кондинского района составляет 117 км. На 452 км ПК 10 станции Куминская, 512 км ПК 6 перегона Мортка - Устье-Аха, 538 км ПК 3 перегона Мортка - Устье-Аха расположены неохраняемые, регулируемые железнодорожные переезды общего пользования.</t>
  </si>
  <si>
    <t xml:space="preserve">В настоящее время администрацией сельского поселения Болчары рассматриваются варианты предоставления другого жилого помещения на территории с. Болчары. </t>
  </si>
  <si>
    <t>Жилой дом является двухквартирным деревянным, обе квартиры не состоятв реестре муниципальной собственности городского поселения Мортка. Данный жилой дом не включен в реестржилых помещений, признаных непригодными для проживания, аварийным не привзван,к сносу не планируется.</t>
  </si>
  <si>
    <t>В рамках реализуемого на территории Кондинского района мероприятия «Обеспечение жильем молодых семей», утвержденного постановлением Правительства Ханты-Мансийского автономного округа - Югры от 09 октября 2013 года No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2018-2025 годах и на период до 2030 года»</t>
  </si>
  <si>
    <t>Государственные и профессиональные праздники, памятные даты. Юбилеи</t>
  </si>
  <si>
    <t>Увольнение и восстановление на работе (кроме обжалования решений судов)</t>
  </si>
  <si>
    <t>Личный прием должностными лицами органов местного самоуправления</t>
  </si>
  <si>
    <t>Выполнение работ по капитальному ремонт</t>
  </si>
  <si>
    <t>После проведения процедуры по подготовки документов на земельные участки будет инициирована процедура проведения торгов по продаже права и заключение договора аренды.</t>
  </si>
  <si>
    <t xml:space="preserve">В день годовщины завершения Сталинградской битвы впервые в Кондинском районе стартовали торжественные церемонии посвящения в ряды Всероссийского военно-патриотического общественного движения «ЮНАРМИЯ». Было проведено порядка 100 военно-патриотических мероприятий. </t>
  </si>
  <si>
    <t>Земельный участок находится в собственности Российской Федерации, органы местного самоуправления не обладают полномочиями по предоставлению в собственность земельных участков, находящихся в федеральной собственности</t>
  </si>
  <si>
    <t xml:space="preserve">Нарушение в эксплуатации печи </t>
  </si>
  <si>
    <t>По окончанию отопительного сезона будет произведени ремонт печи подрядчиком</t>
  </si>
  <si>
    <t>увеличение % износа жилых помещений</t>
  </si>
  <si>
    <t>Участие в программе "Снос ветхого жилья"</t>
  </si>
  <si>
    <t>Строительство и реконструкция дорог</t>
  </si>
  <si>
    <t>Содержание транспортной инфраструктуры</t>
  </si>
  <si>
    <t>Электроэнергетика. Топливно-энергетический комплекс. Работа АЭС, ТЭС и ГЭС. Переход ТЭС на газ. Долги энергетикам</t>
  </si>
  <si>
    <t>Конфликтные ситуации в образовательных учреждениях</t>
  </si>
  <si>
    <t>Ненадлежащее содержание домашних животных</t>
  </si>
  <si>
    <t xml:space="preserve">Капитальный ремонт общего имущества </t>
  </si>
  <si>
    <t>Эксплуатация и ремонт государственного, муниципального и ведомственного имущества</t>
  </si>
  <si>
    <t xml:space="preserve">Аварийная ситуация прорвало трубу водоснабжения. </t>
  </si>
  <si>
    <t>Аварийная ситуация устранена . Жителям рекомендовано определить собственника водопроводных сетей и организовать содержание и обслуживание сетей.</t>
  </si>
  <si>
    <t>Предоставить жилье в пгт.Междуреченкий</t>
  </si>
  <si>
    <t>Дан ответ заявителю по обращению в отдел жилищной политики администрации  Кондинского района. исх.404 от 20.02.2018</t>
  </si>
  <si>
    <t>Выдать справку о наличии на территории городского поселения Мортка маневренного жилья</t>
  </si>
  <si>
    <t>Справка выдана исх.441 от 27.02.2018</t>
  </si>
  <si>
    <t>Проведены мероприятия по отлову собак.</t>
  </si>
  <si>
    <t>Капитальный ремонт жилья</t>
  </si>
  <si>
    <t>Дан ответ  исх.596 от 22.03.2018</t>
  </si>
  <si>
    <t>Плата за наем жилых помещений</t>
  </si>
  <si>
    <t>Отлов бродячих собак</t>
  </si>
  <si>
    <t>О проведении ремонта</t>
  </si>
  <si>
    <t>Дано разьяснение по оплате за найм жилых помещений</t>
  </si>
  <si>
    <t>Дан ответ исх.632 в соответствии с Российским законодательством обязанность по ремонту и благоустройству  жилого помещения принадлежит собственнику данного жилого помещения.</t>
  </si>
  <si>
    <r>
      <rPr>
        <u/>
        <sz val="14"/>
        <color theme="1"/>
        <rFont val="Times New Roman"/>
        <family val="1"/>
        <charset val="204"/>
      </rPr>
      <t>О</t>
    </r>
    <r>
      <rPr>
        <sz val="14"/>
        <color theme="1"/>
        <rFont val="Times New Roman"/>
        <family val="1"/>
        <charset val="204"/>
      </rPr>
      <t>ткрытие зимней дороги (зимника)</t>
    </r>
  </si>
  <si>
    <t>Овет-консультация (даны разъяснения)</t>
  </si>
  <si>
    <t>Отказ от ранее полученных квартир(домов)</t>
  </si>
  <si>
    <t>Благоустройство и поддержание в надлежащем виде домов (квартир), своевременное проведение ремонта</t>
  </si>
  <si>
    <t>Увеличение % износа жилых помещений</t>
  </si>
  <si>
    <t>Осуществление ремонта муниципального имущества</t>
  </si>
  <si>
    <t>Отсутствие жилых помещений предназначенных под коммерческий найм</t>
  </si>
  <si>
    <t>Перевод жилого помещения в маневренный фонд</t>
  </si>
  <si>
    <t>Привлечение к административной ответственности</t>
  </si>
  <si>
    <t xml:space="preserve">Проведена проверка, по результатам которой осуществлен осмотр водопроводного колодца и прочистка участка трубы по направлению к дому. </t>
  </si>
  <si>
    <t xml:space="preserve">Дан ответ заявителю </t>
  </si>
  <si>
    <t>Заявление о предоставлении документов</t>
  </si>
  <si>
    <t>Истребуемые документы предоставлены</t>
  </si>
  <si>
    <t xml:space="preserve">вопросы архитектуры и градостроительства </t>
  </si>
  <si>
    <t>вопросы предоставления жилищно-коммунальных услуг</t>
  </si>
  <si>
    <t xml:space="preserve">пристрой балкона к квартире, находящейся в многоквартирном доме </t>
  </si>
  <si>
    <t xml:space="preserve">обращение направлено в управление архитектуры Кондинского района </t>
  </si>
  <si>
    <t>износ водопроводных труб</t>
  </si>
  <si>
    <t xml:space="preserve">оперативное решение вопросов </t>
  </si>
  <si>
    <t>Предоставление жилья по соцнайму в 2018 году, возникновение условия</t>
  </si>
  <si>
    <t>Проведение проверочных мероприятий по соблюдению условий при постановке на учет в качестве нуждающихся</t>
  </si>
  <si>
    <t>Комплексное благоустройство</t>
  </si>
  <si>
    <t>Обращение поступило по факту необходимости замены ведра на питьевом колодце</t>
  </si>
  <si>
    <t>Меры приняты. Подана заявка в ООО "ТНК ВИТА ПЛЮС" на выполнение соответствующих работ по замене ведра на питьевом колодце.</t>
  </si>
  <si>
    <t xml:space="preserve">Своевременно выполняются работы по очистке от снега проезжей части автомобильной дороги </t>
  </si>
  <si>
    <t xml:space="preserve"> Приобретенные жилые помещения используются муниципальными образованиями для переселения граждан из жилых домов, признанных аварийными, на обеспечение жильем граждан, состоящих на учете для его получения на условиях договора социального найма, для предоставления служебных жилых помещений, а также формирования маневренного жилищного фонда. </t>
  </si>
  <si>
    <t xml:space="preserve">Были даны разъяснения о действующих в настоящее время мерах государственной поддержки в рамках, которых могут улучшить свои 
жилищные условия. </t>
  </si>
  <si>
    <t>Обращение было устным, письменного ответа не требовалось.</t>
  </si>
  <si>
    <t>На расмотрении</t>
  </si>
  <si>
    <t>Находится на расмотрении</t>
  </si>
  <si>
    <t>Не своевременная оплата заработной платы</t>
  </si>
  <si>
    <t xml:space="preserve"> Обследование жилого дома</t>
  </si>
  <si>
    <t>Предоставуление субсидий молодой семье на жилье</t>
  </si>
  <si>
    <t>Не допуск дитей к соревнованиям</t>
  </si>
  <si>
    <t>Предоставлении копии договора комерческого найма</t>
  </si>
  <si>
    <t>Выселение из жилого помещения</t>
  </si>
  <si>
    <t>Местенахождение несанкционированых переходов через  железнодорожные пути</t>
  </si>
  <si>
    <t>Приобретение земельного участка в собственности</t>
  </si>
  <si>
    <t xml:space="preserve"> Отказ в использовании материнского капитала</t>
  </si>
  <si>
    <t>Оказание в помощи составления искового заявления</t>
  </si>
  <si>
    <t>Как была отмечена празднование 75-ая годовщины разгрома немецко-фашистских войск в Сталинградской битве</t>
  </si>
  <si>
    <t>Неудовлетворительность дорог</t>
  </si>
  <si>
    <t xml:space="preserve">Восстановлении сокращенной ставки консультанта </t>
  </si>
  <si>
    <t>Предоставления земельного участка</t>
  </si>
  <si>
    <t xml:space="preserve"> Находится на расмотрении</t>
  </si>
  <si>
    <t xml:space="preserve"> Постройка дорог к новостройкам</t>
  </si>
  <si>
    <t xml:space="preserve"> Предоставление жилья, как матерям инвалида</t>
  </si>
  <si>
    <t xml:space="preserve"> Заявитель не может подписать договор социального найма</t>
  </si>
  <si>
    <t>Переселения из общежитьия, в связи со сносом здания</t>
  </si>
  <si>
    <t>Получение жилья как молой специалист</t>
  </si>
  <si>
    <t xml:space="preserve"> оказание социальной помощи на дому</t>
  </si>
  <si>
    <t>Просьба дать письменный ответ о личном приеме</t>
  </si>
  <si>
    <t xml:space="preserve"> Просьба в не отключать от электроэнергии</t>
  </si>
  <si>
    <t>Просьба прянять меры к педагогу</t>
  </si>
  <si>
    <t xml:space="preserve"> Привлечение к отвественности</t>
  </si>
  <si>
    <t>Образовалась стоянка на проезжей части, закрыт проезд к домам</t>
  </si>
  <si>
    <t xml:space="preserve"> Ремонт системы водоснабжения</t>
  </si>
  <si>
    <t>Охрана и использование водных ресурсов</t>
  </si>
  <si>
    <t>Идут соглосования с Администрацией Кондинского района и с ООО "МКС" по прокладке новой ветки водопровода</t>
  </si>
  <si>
    <t>выявление малого уровня воды в пруду, захламление прилегающей территории</t>
  </si>
  <si>
    <t>достигнуто соглашение со строительной организацией ДСУ -967 о проведении работ по отсыпке дамбы</t>
  </si>
  <si>
    <t>Промерзание водопровода под землей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</si>
</sst>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419]mmmm\ yyyy;@"/>
  </numFmts>
  <fonts count="5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6"/>
      <color theme="1"/>
      <name val="Times New Roman"/>
      <family val="1"/>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charset val="204"/>
    </font>
    <font>
      <sz val="10"/>
      <name val="Arial Cyr"/>
      <charset val="204"/>
    </font>
    <font>
      <sz val="11"/>
      <color indexed="9"/>
      <name val="Calibri"/>
      <family val="2"/>
      <charset val="204"/>
    </font>
    <font>
      <sz val="10"/>
      <name val="Arial Cyr"/>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0"/>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color theme="1"/>
      <name val="Times New Roman"/>
      <family val="1"/>
      <charset val="204"/>
    </font>
    <font>
      <b/>
      <sz val="14"/>
      <color theme="1"/>
      <name val="Times New Roman"/>
      <family val="1"/>
      <charset val="204"/>
    </font>
    <font>
      <sz val="14"/>
      <name val="Times New Roman"/>
      <family val="1"/>
      <charset val="204"/>
    </font>
    <font>
      <sz val="11"/>
      <color theme="1"/>
      <name val="Times New Roman"/>
      <family val="1"/>
      <charset val="204"/>
    </font>
    <font>
      <sz val="12"/>
      <color indexed="8"/>
      <name val="Times New Roman"/>
      <family val="1"/>
      <charset val="204"/>
    </font>
    <font>
      <sz val="12"/>
      <name val="Times New Roman"/>
      <family val="1"/>
      <charset val="204"/>
    </font>
    <font>
      <b/>
      <sz val="12"/>
      <color theme="1"/>
      <name val="Times New Roman"/>
      <family val="1"/>
      <charset val="204"/>
    </font>
    <font>
      <sz val="14"/>
      <color indexed="8"/>
      <name val="Times New Roman"/>
      <family val="1"/>
      <charset val="204"/>
    </font>
    <font>
      <sz val="12"/>
      <color theme="1"/>
      <name val="Calibri"/>
      <family val="2"/>
      <charset val="204"/>
      <scheme val="minor"/>
    </font>
    <font>
      <sz val="14"/>
      <color theme="1"/>
      <name val="Calibri"/>
      <family val="2"/>
      <charset val="204"/>
      <scheme val="minor"/>
    </font>
    <font>
      <sz val="14"/>
      <color rgb="FF333333"/>
      <name val="Times New Roman"/>
      <family val="1"/>
      <charset val="204"/>
    </font>
    <font>
      <u/>
      <sz val="14"/>
      <color theme="1"/>
      <name val="Times New Roman"/>
      <family val="1"/>
      <charset val="204"/>
    </font>
    <font>
      <b/>
      <sz val="14"/>
      <color indexed="8"/>
      <name val="Times New Roman"/>
      <family val="1"/>
      <charset val="204"/>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0">
    <xf numFmtId="0" fontId="0" fillId="0" borderId="0"/>
    <xf numFmtId="0" fontId="7" fillId="0" borderId="0"/>
    <xf numFmtId="164" fontId="7" fillId="0" borderId="0"/>
    <xf numFmtId="164" fontId="10" fillId="0" borderId="0" applyNumberFormat="0" applyFill="0" applyBorder="0" applyAlignment="0" applyProtection="0"/>
    <xf numFmtId="164" fontId="11" fillId="0" borderId="2" applyNumberFormat="0" applyFill="0" applyAlignment="0" applyProtection="0"/>
    <xf numFmtId="164" fontId="12" fillId="0" borderId="3" applyNumberFormat="0" applyFill="0" applyAlignment="0" applyProtection="0"/>
    <xf numFmtId="164" fontId="13" fillId="0" borderId="4" applyNumberFormat="0" applyFill="0" applyAlignment="0" applyProtection="0"/>
    <xf numFmtId="164" fontId="13" fillId="0" borderId="0" applyNumberFormat="0" applyFill="0" applyBorder="0" applyAlignment="0" applyProtection="0"/>
    <xf numFmtId="164" fontId="14" fillId="2" borderId="0" applyNumberFormat="0" applyBorder="0" applyAlignment="0" applyProtection="0"/>
    <xf numFmtId="164" fontId="15" fillId="3" borderId="0" applyNumberFormat="0" applyBorder="0" applyAlignment="0" applyProtection="0"/>
    <xf numFmtId="164" fontId="16" fillId="4" borderId="0" applyNumberFormat="0" applyBorder="0" applyAlignment="0" applyProtection="0"/>
    <xf numFmtId="164" fontId="17" fillId="5" borderId="5" applyNumberFormat="0" applyAlignment="0" applyProtection="0"/>
    <xf numFmtId="164" fontId="18" fillId="6" borderId="6" applyNumberFormat="0" applyAlignment="0" applyProtection="0"/>
    <xf numFmtId="164" fontId="19" fillId="6" borderId="5" applyNumberFormat="0" applyAlignment="0" applyProtection="0"/>
    <xf numFmtId="164" fontId="20" fillId="0" borderId="7" applyNumberFormat="0" applyFill="0" applyAlignment="0" applyProtection="0"/>
    <xf numFmtId="164" fontId="21" fillId="7" borderId="8" applyNumberFormat="0" applyAlignment="0" applyProtection="0"/>
    <xf numFmtId="164" fontId="22" fillId="0" borderId="0" applyNumberFormat="0" applyFill="0" applyBorder="0" applyAlignment="0" applyProtection="0"/>
    <xf numFmtId="164" fontId="7" fillId="8" borderId="9" applyNumberFormat="0" applyFont="0" applyAlignment="0" applyProtection="0"/>
    <xf numFmtId="164" fontId="23" fillId="0" borderId="0" applyNumberFormat="0" applyFill="0" applyBorder="0" applyAlignment="0" applyProtection="0"/>
    <xf numFmtId="164" fontId="24" fillId="0" borderId="10" applyNumberFormat="0" applyFill="0" applyAlignment="0" applyProtection="0"/>
    <xf numFmtId="164" fontId="25" fillId="9" borderId="0" applyNumberFormat="0" applyBorder="0" applyAlignment="0" applyProtection="0"/>
    <xf numFmtId="164" fontId="7" fillId="10" borderId="0" applyNumberFormat="0" applyBorder="0" applyAlignment="0" applyProtection="0"/>
    <xf numFmtId="164" fontId="7" fillId="11" borderId="0" applyNumberFormat="0" applyBorder="0" applyAlignment="0" applyProtection="0"/>
    <xf numFmtId="164" fontId="25" fillId="12" borderId="0" applyNumberFormat="0" applyBorder="0" applyAlignment="0" applyProtection="0"/>
    <xf numFmtId="164" fontId="25" fillId="13" borderId="0" applyNumberFormat="0" applyBorder="0" applyAlignment="0" applyProtection="0"/>
    <xf numFmtId="164" fontId="7" fillId="14" borderId="0" applyNumberFormat="0" applyBorder="0" applyAlignment="0" applyProtection="0"/>
    <xf numFmtId="164" fontId="7" fillId="15" borderId="0" applyNumberFormat="0" applyBorder="0" applyAlignment="0" applyProtection="0"/>
    <xf numFmtId="164" fontId="25" fillId="16" borderId="0" applyNumberFormat="0" applyBorder="0" applyAlignment="0" applyProtection="0"/>
    <xf numFmtId="164" fontId="25" fillId="17" borderId="0" applyNumberFormat="0" applyBorder="0" applyAlignment="0" applyProtection="0"/>
    <xf numFmtId="164" fontId="7" fillId="18" borderId="0" applyNumberFormat="0" applyBorder="0" applyAlignment="0" applyProtection="0"/>
    <xf numFmtId="164" fontId="7" fillId="19" borderId="0" applyNumberFormat="0" applyBorder="0" applyAlignment="0" applyProtection="0"/>
    <xf numFmtId="164" fontId="25" fillId="20" borderId="0" applyNumberFormat="0" applyBorder="0" applyAlignment="0" applyProtection="0"/>
    <xf numFmtId="164" fontId="25" fillId="21" borderId="0" applyNumberFormat="0" applyBorder="0" applyAlignment="0" applyProtection="0"/>
    <xf numFmtId="164" fontId="7" fillId="22" borderId="0" applyNumberFormat="0" applyBorder="0" applyAlignment="0" applyProtection="0"/>
    <xf numFmtId="164" fontId="7" fillId="23" borderId="0" applyNumberFormat="0" applyBorder="0" applyAlignment="0" applyProtection="0"/>
    <xf numFmtId="164" fontId="25" fillId="24" borderId="0" applyNumberFormat="0" applyBorder="0" applyAlignment="0" applyProtection="0"/>
    <xf numFmtId="164" fontId="25" fillId="25" borderId="0" applyNumberFormat="0" applyBorder="0" applyAlignment="0" applyProtection="0"/>
    <xf numFmtId="164" fontId="7" fillId="26" borderId="0" applyNumberFormat="0" applyBorder="0" applyAlignment="0" applyProtection="0"/>
    <xf numFmtId="164" fontId="7" fillId="27" borderId="0" applyNumberFormat="0" applyBorder="0" applyAlignment="0" applyProtection="0"/>
    <xf numFmtId="164" fontId="25" fillId="28" borderId="0" applyNumberFormat="0" applyBorder="0" applyAlignment="0" applyProtection="0"/>
    <xf numFmtId="164" fontId="25" fillId="29" borderId="0" applyNumberFormat="0" applyBorder="0" applyAlignment="0" applyProtection="0"/>
    <xf numFmtId="164" fontId="7" fillId="30" borderId="0" applyNumberFormat="0" applyBorder="0" applyAlignment="0" applyProtection="0"/>
    <xf numFmtId="164" fontId="7" fillId="31" borderId="0" applyNumberFormat="0" applyBorder="0" applyAlignment="0" applyProtection="0"/>
    <xf numFmtId="164" fontId="25" fillId="32" borderId="0" applyNumberFormat="0" applyBorder="0" applyAlignment="0" applyProtection="0"/>
    <xf numFmtId="164" fontId="27" fillId="0" borderId="0"/>
    <xf numFmtId="164" fontId="26" fillId="33" borderId="0" applyNumberFormat="0" applyBorder="0" applyAlignment="0" applyProtection="0"/>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37" borderId="0" applyNumberFormat="0" applyBorder="0" applyAlignment="0" applyProtection="0"/>
    <xf numFmtId="164" fontId="26" fillId="38" borderId="0" applyNumberFormat="0" applyBorder="0" applyAlignment="0" applyProtection="0"/>
    <xf numFmtId="164" fontId="26" fillId="39"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36" borderId="0" applyNumberFormat="0" applyBorder="0" applyAlignment="0" applyProtection="0"/>
    <xf numFmtId="164" fontId="26" fillId="39" borderId="0" applyNumberFormat="0" applyBorder="0" applyAlignment="0" applyProtection="0"/>
    <xf numFmtId="164" fontId="26" fillId="42" borderId="0" applyNumberFormat="0" applyBorder="0" applyAlignment="0" applyProtection="0"/>
    <xf numFmtId="164" fontId="28" fillId="43" borderId="0" applyNumberFormat="0" applyBorder="0" applyAlignment="0" applyProtection="0"/>
    <xf numFmtId="164" fontId="28" fillId="40" borderId="0" applyNumberFormat="0" applyBorder="0" applyAlignment="0" applyProtection="0"/>
    <xf numFmtId="164" fontId="28" fillId="41" borderId="0" applyNumberFormat="0" applyBorder="0" applyAlignment="0" applyProtection="0"/>
    <xf numFmtId="164" fontId="28" fillId="44" borderId="0" applyNumberFormat="0" applyBorder="0" applyAlignment="0" applyProtection="0"/>
    <xf numFmtId="164" fontId="28" fillId="45" borderId="0" applyNumberFormat="0" applyBorder="0" applyAlignment="0" applyProtection="0"/>
    <xf numFmtId="164" fontId="28" fillId="46" borderId="0" applyNumberFormat="0" applyBorder="0" applyAlignment="0" applyProtection="0"/>
    <xf numFmtId="164" fontId="29" fillId="0" borderId="0"/>
    <xf numFmtId="164" fontId="28" fillId="47" borderId="0" applyNumberFormat="0" applyBorder="0" applyAlignment="0" applyProtection="0"/>
    <xf numFmtId="164" fontId="28" fillId="48" borderId="0" applyNumberFormat="0" applyBorder="0" applyAlignment="0" applyProtection="0"/>
    <xf numFmtId="164" fontId="28" fillId="49" borderId="0" applyNumberFormat="0" applyBorder="0" applyAlignment="0" applyProtection="0"/>
    <xf numFmtId="164" fontId="28" fillId="44" borderId="0" applyNumberFormat="0" applyBorder="0" applyAlignment="0" applyProtection="0"/>
    <xf numFmtId="164" fontId="28" fillId="45" borderId="0" applyNumberFormat="0" applyBorder="0" applyAlignment="0" applyProtection="0"/>
    <xf numFmtId="164" fontId="28" fillId="50" borderId="0" applyNumberFormat="0" applyBorder="0" applyAlignment="0" applyProtection="0"/>
    <xf numFmtId="164" fontId="30" fillId="38" borderId="11" applyNumberFormat="0" applyAlignment="0" applyProtection="0"/>
    <xf numFmtId="164" fontId="31" fillId="51" borderId="12" applyNumberFormat="0" applyAlignment="0" applyProtection="0"/>
    <xf numFmtId="164" fontId="32" fillId="51" borderId="11" applyNumberFormat="0" applyAlignment="0" applyProtection="0"/>
    <xf numFmtId="164" fontId="34" fillId="0" borderId="13" applyNumberFormat="0" applyFill="0" applyAlignment="0" applyProtection="0"/>
    <xf numFmtId="164" fontId="35" fillId="0" borderId="14" applyNumberFormat="0" applyFill="0" applyAlignment="0" applyProtection="0"/>
    <xf numFmtId="164" fontId="36" fillId="0" borderId="15" applyNumberFormat="0" applyFill="0" applyAlignment="0" applyProtection="0"/>
    <xf numFmtId="164" fontId="36" fillId="0" borderId="0" applyNumberFormat="0" applyFill="0" applyBorder="0" applyAlignment="0" applyProtection="0"/>
    <xf numFmtId="164" fontId="37" fillId="0" borderId="16" applyNumberFormat="0" applyFill="0" applyAlignment="0" applyProtection="0"/>
    <xf numFmtId="164" fontId="38" fillId="52" borderId="17" applyNumberFormat="0" applyAlignment="0" applyProtection="0"/>
    <xf numFmtId="164" fontId="39" fillId="0" borderId="0" applyNumberFormat="0" applyFill="0" applyBorder="0" applyAlignment="0" applyProtection="0"/>
    <xf numFmtId="164" fontId="40" fillId="53" borderId="0" applyNumberFormat="0" applyBorder="0" applyAlignment="0" applyProtection="0"/>
    <xf numFmtId="164" fontId="26" fillId="0" borderId="0"/>
    <xf numFmtId="164" fontId="27" fillId="0" borderId="0"/>
    <xf numFmtId="164" fontId="27" fillId="0" borderId="0"/>
    <xf numFmtId="164" fontId="41" fillId="34" borderId="0" applyNumberFormat="0" applyBorder="0" applyAlignment="0" applyProtection="0"/>
    <xf numFmtId="164" fontId="42" fillId="0" borderId="0" applyNumberFormat="0" applyFill="0" applyBorder="0" applyAlignment="0" applyProtection="0"/>
    <xf numFmtId="164" fontId="33" fillId="54" borderId="18" applyNumberFormat="0" applyFont="0" applyAlignment="0" applyProtection="0"/>
    <xf numFmtId="9" fontId="27" fillId="0" borderId="0" applyFont="0" applyFill="0" applyBorder="0" applyAlignment="0" applyProtection="0"/>
    <xf numFmtId="164" fontId="43" fillId="0" borderId="19" applyNumberFormat="0" applyFill="0" applyAlignment="0" applyProtection="0"/>
    <xf numFmtId="164" fontId="44" fillId="0" borderId="0" applyNumberFormat="0" applyFill="0" applyBorder="0" applyAlignment="0" applyProtection="0"/>
    <xf numFmtId="43" fontId="27" fillId="0" borderId="0" applyFont="0" applyFill="0" applyBorder="0" applyAlignment="0" applyProtection="0"/>
    <xf numFmtId="164" fontId="45" fillId="35" borderId="0" applyNumberFormat="0" applyBorder="0" applyAlignment="0" applyProtection="0"/>
    <xf numFmtId="164" fontId="7" fillId="0" borderId="0"/>
    <xf numFmtId="164" fontId="26" fillId="0" borderId="0"/>
    <xf numFmtId="9" fontId="27" fillId="0" borderId="0" applyFont="0" applyFill="0" applyBorder="0" applyAlignment="0" applyProtection="0"/>
    <xf numFmtId="43" fontId="2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27" fillId="0" borderId="0"/>
    <xf numFmtId="0" fontId="7" fillId="0" borderId="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5" applyNumberFormat="0" applyAlignment="0" applyProtection="0"/>
    <xf numFmtId="0" fontId="18" fillId="6" borderId="6" applyNumberFormat="0" applyAlignment="0" applyProtection="0"/>
    <xf numFmtId="0" fontId="19" fillId="6" borderId="5" applyNumberFormat="0" applyAlignment="0" applyProtection="0"/>
    <xf numFmtId="0" fontId="20" fillId="0" borderId="7" applyNumberFormat="0" applyFill="0" applyAlignment="0" applyProtection="0"/>
    <xf numFmtId="0" fontId="21" fillId="7" borderId="8" applyNumberFormat="0" applyAlignment="0" applyProtection="0"/>
    <xf numFmtId="0" fontId="22" fillId="0" borderId="0" applyNumberFormat="0" applyFill="0" applyBorder="0" applyAlignment="0" applyProtection="0"/>
    <xf numFmtId="0" fontId="7" fillId="8" borderId="9" applyNumberFormat="0" applyFon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5"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0" fontId="6" fillId="0" borderId="0"/>
    <xf numFmtId="164" fontId="6" fillId="0" borderId="0"/>
    <xf numFmtId="164" fontId="6" fillId="8" borderId="9" applyNumberFormat="0" applyFont="0" applyAlignment="0" applyProtection="0"/>
    <xf numFmtId="164" fontId="6" fillId="10" borderId="0" applyNumberFormat="0" applyBorder="0" applyAlignment="0" applyProtection="0"/>
    <xf numFmtId="164" fontId="6" fillId="11" borderId="0" applyNumberFormat="0" applyBorder="0" applyAlignment="0" applyProtection="0"/>
    <xf numFmtId="164" fontId="6" fillId="14" borderId="0" applyNumberFormat="0" applyBorder="0" applyAlignment="0" applyProtection="0"/>
    <xf numFmtId="164" fontId="6" fillId="15" borderId="0" applyNumberFormat="0" applyBorder="0" applyAlignment="0" applyProtection="0"/>
    <xf numFmtId="164" fontId="6" fillId="18" borderId="0" applyNumberFormat="0" applyBorder="0" applyAlignment="0" applyProtection="0"/>
    <xf numFmtId="164" fontId="6" fillId="19" borderId="0" applyNumberFormat="0" applyBorder="0" applyAlignment="0" applyProtection="0"/>
    <xf numFmtId="164" fontId="6" fillId="22" borderId="0" applyNumberFormat="0" applyBorder="0" applyAlignment="0" applyProtection="0"/>
    <xf numFmtId="164" fontId="6" fillId="23" borderId="0" applyNumberFormat="0" applyBorder="0" applyAlignment="0" applyProtection="0"/>
    <xf numFmtId="164" fontId="6" fillId="26" borderId="0" applyNumberFormat="0" applyBorder="0" applyAlignment="0" applyProtection="0"/>
    <xf numFmtId="164" fontId="6" fillId="27" borderId="0" applyNumberFormat="0" applyBorder="0" applyAlignment="0" applyProtection="0"/>
    <xf numFmtId="164" fontId="6" fillId="30" borderId="0" applyNumberFormat="0" applyBorder="0" applyAlignment="0" applyProtection="0"/>
    <xf numFmtId="164" fontId="6" fillId="31" borderId="0" applyNumberFormat="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5" fillId="0" borderId="0"/>
    <xf numFmtId="0" fontId="4" fillId="0" borderId="0"/>
    <xf numFmtId="0" fontId="3" fillId="0" borderId="0"/>
    <xf numFmtId="0" fontId="2" fillId="0" borderId="0"/>
    <xf numFmtId="0" fontId="1" fillId="0" borderId="0"/>
  </cellStyleXfs>
  <cellXfs count="173">
    <xf numFmtId="0" fontId="0" fillId="0" borderId="0" xfId="0"/>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xf numFmtId="0" fontId="8" fillId="0" borderId="1" xfId="0" applyFont="1" applyBorder="1" applyAlignment="1">
      <alignment horizontal="left" vertical="center" wrapText="1"/>
    </xf>
    <xf numFmtId="0" fontId="46" fillId="0" borderId="1" xfId="0" applyFont="1" applyFill="1" applyBorder="1" applyAlignment="1">
      <alignment horizontal="left" vertical="center" wrapText="1"/>
    </xf>
    <xf numFmtId="0" fontId="47" fillId="0"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46" fillId="0" borderId="20" xfId="0" applyFont="1" applyBorder="1" applyAlignment="1">
      <alignment horizontal="center"/>
    </xf>
    <xf numFmtId="0" fontId="46" fillId="0" borderId="21" xfId="0" applyFont="1" applyBorder="1"/>
    <xf numFmtId="0" fontId="46" fillId="0" borderId="21" xfId="0" applyFont="1" applyBorder="1" applyAlignment="1">
      <alignment horizontal="center" vertical="center"/>
    </xf>
    <xf numFmtId="164" fontId="46" fillId="0" borderId="1" xfId="44" applyFont="1" applyBorder="1" applyAlignment="1">
      <alignment wrapText="1"/>
    </xf>
    <xf numFmtId="0" fontId="46" fillId="0" borderId="1" xfId="0" applyFont="1" applyBorder="1" applyAlignment="1">
      <alignment horizontal="center" vertical="center" wrapText="1"/>
    </xf>
    <xf numFmtId="0" fontId="46" fillId="0" borderId="21" xfId="0" applyFont="1" applyBorder="1" applyAlignment="1">
      <alignment horizontal="center"/>
    </xf>
    <xf numFmtId="0" fontId="46" fillId="0" borderId="21" xfId="0" applyFont="1" applyBorder="1" applyAlignment="1">
      <alignment wrapText="1"/>
    </xf>
    <xf numFmtId="0" fontId="46" fillId="0" borderId="21" xfId="0" applyFont="1" applyBorder="1" applyAlignment="1">
      <alignment vertical="center" wrapText="1"/>
    </xf>
    <xf numFmtId="0" fontId="46" fillId="0" borderId="1" xfId="0" applyFont="1" applyBorder="1" applyAlignment="1">
      <alignment horizontal="left" vertical="center" wrapText="1"/>
    </xf>
    <xf numFmtId="0" fontId="47" fillId="0" borderId="20" xfId="0" applyFont="1" applyBorder="1" applyAlignment="1">
      <alignment horizontal="center"/>
    </xf>
    <xf numFmtId="0" fontId="46" fillId="0" borderId="1" xfId="0" applyNumberFormat="1" applyFont="1" applyBorder="1" applyAlignment="1">
      <alignment horizontal="center" vertical="center" wrapText="1"/>
    </xf>
    <xf numFmtId="0" fontId="46" fillId="0" borderId="20" xfId="0" applyFont="1" applyBorder="1"/>
    <xf numFmtId="0" fontId="46" fillId="0" borderId="0" xfId="0" applyFont="1" applyAlignment="1">
      <alignment wrapText="1"/>
    </xf>
    <xf numFmtId="0" fontId="47" fillId="0" borderId="21" xfId="0" applyFont="1" applyBorder="1" applyAlignment="1">
      <alignment horizontal="center" wrapText="1"/>
    </xf>
    <xf numFmtId="0" fontId="46" fillId="0" borderId="20" xfId="0" applyFont="1" applyBorder="1" applyAlignment="1">
      <alignment wrapText="1"/>
    </xf>
    <xf numFmtId="164" fontId="46" fillId="0" borderId="22" xfId="44" applyFont="1" applyBorder="1" applyAlignment="1">
      <alignment wrapText="1"/>
    </xf>
    <xf numFmtId="164" fontId="46" fillId="0" borderId="1" xfId="44" applyFont="1" applyBorder="1" applyAlignment="1"/>
    <xf numFmtId="0" fontId="46" fillId="0" borderId="1" xfId="0" applyFont="1" applyBorder="1" applyAlignment="1">
      <alignment horizontal="center"/>
    </xf>
    <xf numFmtId="0" fontId="46" fillId="0" borderId="1" xfId="0" applyFont="1" applyBorder="1"/>
    <xf numFmtId="0" fontId="46" fillId="0" borderId="20" xfId="0" applyFont="1" applyBorder="1" applyAlignment="1">
      <alignment horizontal="left" wrapText="1"/>
    </xf>
    <xf numFmtId="0" fontId="8" fillId="0" borderId="20" xfId="0" applyFont="1" applyBorder="1" applyAlignment="1">
      <alignment horizontal="center" vertical="center" wrapText="1"/>
    </xf>
    <xf numFmtId="0" fontId="8" fillId="0" borderId="20" xfId="0" applyNumberFormat="1" applyFont="1" applyBorder="1" applyAlignment="1">
      <alignment horizontal="center" vertical="center" wrapText="1"/>
    </xf>
    <xf numFmtId="49" fontId="48" fillId="0" borderId="0" xfId="0" applyNumberFormat="1" applyFont="1" applyAlignment="1">
      <alignment wrapText="1"/>
    </xf>
    <xf numFmtId="0" fontId="48" fillId="0" borderId="20" xfId="0" applyFont="1" applyBorder="1" applyAlignment="1">
      <alignment horizontal="left" wrapText="1"/>
    </xf>
    <xf numFmtId="0" fontId="48" fillId="0" borderId="20" xfId="0" applyFont="1" applyBorder="1" applyAlignment="1">
      <alignment wrapText="1"/>
    </xf>
    <xf numFmtId="0" fontId="46" fillId="0" borderId="20" xfId="0" applyFont="1" applyBorder="1" applyAlignment="1">
      <alignment horizontal="left" vertical="center" wrapText="1"/>
    </xf>
    <xf numFmtId="0" fontId="46" fillId="0" borderId="20" xfId="0" applyFont="1" applyFill="1" applyBorder="1" applyAlignment="1">
      <alignment horizontal="left" vertical="center" wrapText="1"/>
    </xf>
    <xf numFmtId="0" fontId="47" fillId="0" borderId="20" xfId="0" applyFont="1" applyBorder="1" applyAlignment="1">
      <alignment horizontal="center" vertical="center" wrapText="1"/>
    </xf>
    <xf numFmtId="0" fontId="47" fillId="0" borderId="20" xfId="0" applyNumberFormat="1" applyFont="1" applyBorder="1" applyAlignment="1">
      <alignment horizontal="center" vertical="center" wrapText="1"/>
    </xf>
    <xf numFmtId="0" fontId="46" fillId="55" borderId="1" xfId="0" applyFont="1" applyFill="1" applyBorder="1" applyAlignment="1">
      <alignment horizontal="center" vertical="center" wrapText="1"/>
    </xf>
    <xf numFmtId="0" fontId="8" fillId="0" borderId="20" xfId="0" applyFont="1" applyBorder="1" applyAlignment="1">
      <alignment wrapText="1"/>
    </xf>
    <xf numFmtId="0" fontId="8" fillId="0" borderId="20" xfId="0" applyFont="1" applyBorder="1"/>
    <xf numFmtId="0" fontId="8" fillId="0" borderId="21" xfId="0" applyFont="1" applyBorder="1" applyAlignment="1">
      <alignment wrapText="1"/>
    </xf>
    <xf numFmtId="0" fontId="8" fillId="0" borderId="21" xfId="0" applyFont="1" applyBorder="1"/>
    <xf numFmtId="0" fontId="49" fillId="0" borderId="20" xfId="0" applyFont="1" applyBorder="1"/>
    <xf numFmtId="0" fontId="8" fillId="0" borderId="1" xfId="0" applyFont="1" applyBorder="1" applyAlignment="1">
      <alignment horizontal="center" vertical="center" wrapText="1"/>
    </xf>
    <xf numFmtId="0" fontId="48" fillId="0" borderId="21" xfId="0" applyFont="1" applyBorder="1" applyAlignment="1">
      <alignment wrapText="1"/>
    </xf>
    <xf numFmtId="0" fontId="48" fillId="0" borderId="0" xfId="0" applyFont="1" applyAlignment="1">
      <alignment wrapText="1"/>
    </xf>
    <xf numFmtId="0" fontId="52" fillId="0" borderId="20" xfId="0" applyFont="1" applyBorder="1" applyAlignment="1">
      <alignment horizontal="center"/>
    </xf>
    <xf numFmtId="0" fontId="46" fillId="0" borderId="20" xfId="206" applyNumberFormat="1" applyFont="1" applyBorder="1" applyAlignment="1">
      <alignment horizontal="left" vertical="top" wrapText="1"/>
    </xf>
    <xf numFmtId="0" fontId="46" fillId="0" borderId="20" xfId="206" applyFont="1" applyBorder="1" applyAlignment="1">
      <alignment horizontal="left" vertical="top"/>
    </xf>
    <xf numFmtId="49" fontId="46" fillId="55" borderId="20" xfId="206" applyNumberFormat="1" applyFont="1" applyFill="1" applyBorder="1" applyAlignment="1">
      <alignment horizontal="left" vertical="top" wrapText="1"/>
    </xf>
    <xf numFmtId="0" fontId="46" fillId="55" borderId="20" xfId="206" applyFont="1" applyFill="1" applyBorder="1" applyAlignment="1">
      <alignment horizontal="left" vertical="top" wrapText="1"/>
    </xf>
    <xf numFmtId="0" fontId="46" fillId="0" borderId="20" xfId="206" applyFont="1" applyBorder="1" applyAlignment="1">
      <alignment horizontal="left" vertical="top" wrapText="1"/>
    </xf>
    <xf numFmtId="14" fontId="8" fillId="55" borderId="20" xfId="206" applyNumberFormat="1" applyFont="1" applyFill="1" applyBorder="1" applyAlignment="1">
      <alignment vertical="center" wrapText="1"/>
    </xf>
    <xf numFmtId="0" fontId="47" fillId="0" borderId="20" xfId="206" applyFont="1" applyBorder="1" applyAlignment="1">
      <alignment horizontal="center" vertical="top"/>
    </xf>
    <xf numFmtId="0" fontId="8" fillId="0" borderId="1" xfId="0" applyFont="1" applyBorder="1" applyAlignment="1">
      <alignment horizontal="center" vertical="center" wrapText="1"/>
    </xf>
    <xf numFmtId="0" fontId="5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6" fillId="0" borderId="1" xfId="0" applyFont="1" applyBorder="1" applyAlignment="1">
      <alignment horizontal="center" wrapText="1"/>
    </xf>
    <xf numFmtId="0" fontId="8" fillId="0" borderId="1" xfId="0" applyFont="1" applyBorder="1" applyAlignment="1">
      <alignment vertical="center" wrapText="1"/>
    </xf>
    <xf numFmtId="0" fontId="8" fillId="0" borderId="0" xfId="0" applyFont="1" applyAlignment="1">
      <alignment horizontal="left" vertical="center" wrapText="1"/>
    </xf>
    <xf numFmtId="0" fontId="46" fillId="0" borderId="20" xfId="0" applyFont="1" applyBorder="1" applyAlignment="1">
      <alignment horizontal="center" vertical="center" wrapText="1"/>
    </xf>
    <xf numFmtId="0" fontId="8" fillId="0" borderId="0" xfId="0" applyFont="1" applyAlignment="1">
      <alignment horizontal="center" vertical="center" wrapText="1"/>
    </xf>
    <xf numFmtId="0" fontId="8" fillId="0" borderId="20" xfId="0" applyFont="1" applyBorder="1" applyAlignment="1">
      <alignment horizontal="center" vertical="center" wrapText="1"/>
    </xf>
    <xf numFmtId="0" fontId="46" fillId="0" borderId="20" xfId="0" applyNumberFormat="1" applyFont="1" applyBorder="1" applyAlignment="1">
      <alignment horizontal="center" vertical="center" wrapText="1"/>
    </xf>
    <xf numFmtId="0" fontId="8" fillId="0" borderId="20" xfId="0" applyFont="1" applyBorder="1" applyAlignment="1">
      <alignment horizontal="center"/>
    </xf>
    <xf numFmtId="0" fontId="8" fillId="0" borderId="1" xfId="0" applyFont="1" applyBorder="1" applyAlignment="1">
      <alignment horizontal="center" vertical="center" wrapText="1"/>
    </xf>
    <xf numFmtId="0" fontId="8" fillId="55" borderId="21" xfId="0" applyFont="1" applyFill="1" applyBorder="1"/>
    <xf numFmtId="49" fontId="53" fillId="56" borderId="20" xfId="206" applyNumberFormat="1" applyFont="1" applyFill="1" applyBorder="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1" xfId="0" applyFont="1" applyBorder="1" applyAlignment="1">
      <alignment horizontal="center"/>
    </xf>
    <xf numFmtId="0" fontId="8" fillId="55" borderId="20" xfId="0" applyFont="1" applyFill="1" applyBorder="1" applyAlignment="1">
      <alignment horizontal="center"/>
    </xf>
    <xf numFmtId="0" fontId="49" fillId="0" borderId="20" xfId="0" applyFont="1" applyBorder="1" applyAlignment="1">
      <alignment horizontal="center"/>
    </xf>
    <xf numFmtId="0" fontId="8" fillId="0" borderId="0" xfId="0" applyFont="1" applyAlignment="1">
      <alignment horizontal="center" vertical="center" wrapText="1"/>
    </xf>
    <xf numFmtId="0" fontId="8" fillId="0" borderId="20" xfId="0" applyFont="1" applyBorder="1" applyAlignment="1">
      <alignment horizontal="center" vertical="center" wrapText="1"/>
    </xf>
    <xf numFmtId="0" fontId="8" fillId="0" borderId="20" xfId="0" applyFont="1" applyBorder="1" applyAlignment="1">
      <alignment horizontal="left" vertical="center" wrapText="1"/>
    </xf>
    <xf numFmtId="0" fontId="8" fillId="0" borderId="21" xfId="208" applyFont="1" applyBorder="1" applyAlignment="1">
      <alignment wrapText="1"/>
    </xf>
    <xf numFmtId="0" fontId="46" fillId="0" borderId="20" xfId="206" applyFont="1" applyBorder="1" applyAlignment="1">
      <alignment horizontal="center" vertical="top"/>
    </xf>
    <xf numFmtId="0" fontId="53" fillId="0" borderId="20" xfId="206" applyFont="1" applyBorder="1" applyAlignment="1">
      <alignment horizontal="center" vertical="top"/>
    </xf>
    <xf numFmtId="0" fontId="46" fillId="55" borderId="20" xfId="206" applyFont="1" applyFill="1" applyBorder="1" applyAlignment="1">
      <alignment horizontal="center" vertical="top"/>
    </xf>
    <xf numFmtId="0" fontId="50" fillId="0" borderId="20" xfId="0" applyFont="1" applyBorder="1" applyAlignment="1">
      <alignment horizontal="left" vertical="center" wrapText="1"/>
    </xf>
    <xf numFmtId="0" fontId="50" fillId="0" borderId="0" xfId="0" applyFont="1" applyAlignment="1">
      <alignment horizontal="center" wrapText="1"/>
    </xf>
    <xf numFmtId="0" fontId="8" fillId="0" borderId="20" xfId="0" applyFont="1" applyBorder="1" applyAlignment="1">
      <alignment vertical="center" wrapText="1"/>
    </xf>
    <xf numFmtId="0" fontId="46" fillId="0" borderId="1" xfId="0" applyFont="1" applyBorder="1" applyAlignment="1">
      <alignment vertical="center" wrapText="1"/>
    </xf>
    <xf numFmtId="0" fontId="8" fillId="0" borderId="21" xfId="0" applyFont="1" applyBorder="1" applyAlignment="1"/>
    <xf numFmtId="0" fontId="8" fillId="0" borderId="0" xfId="0" applyFont="1" applyAlignment="1">
      <alignment horizontal="center" vertical="center" wrapText="1"/>
    </xf>
    <xf numFmtId="0" fontId="46" fillId="0" borderId="20" xfId="0" applyFont="1" applyFill="1" applyBorder="1" applyAlignment="1">
      <alignment horizontal="left" vertical="center" wrapText="1"/>
    </xf>
    <xf numFmtId="0" fontId="8" fillId="0" borderId="20" xfId="0" applyFont="1" applyBorder="1" applyAlignment="1">
      <alignment horizontal="center" vertical="center" wrapText="1"/>
    </xf>
    <xf numFmtId="0" fontId="8" fillId="0" borderId="20" xfId="0" applyNumberFormat="1" applyFont="1" applyBorder="1" applyAlignment="1">
      <alignment horizontal="center" vertical="center" wrapText="1"/>
    </xf>
    <xf numFmtId="0" fontId="46" fillId="0" borderId="20" xfId="0" applyFont="1" applyFill="1" applyBorder="1" applyAlignment="1">
      <alignment horizontal="left" vertical="center" wrapText="1"/>
    </xf>
    <xf numFmtId="0" fontId="8" fillId="0" borderId="1" xfId="0" applyFont="1" applyBorder="1" applyAlignment="1">
      <alignment horizontal="center" vertical="center" wrapText="1"/>
    </xf>
    <xf numFmtId="0" fontId="46" fillId="55" borderId="20" xfId="0" applyFont="1" applyFill="1" applyBorder="1" applyAlignment="1">
      <alignment horizontal="center"/>
    </xf>
    <xf numFmtId="0" fontId="46" fillId="55" borderId="1" xfId="0" applyFont="1" applyFill="1" applyBorder="1" applyAlignment="1">
      <alignment horizontal="center"/>
    </xf>
    <xf numFmtId="0" fontId="8" fillId="55" borderId="20" xfId="0" applyFont="1" applyFill="1" applyBorder="1" applyAlignment="1">
      <alignment horizontal="center" vertical="center" wrapText="1"/>
    </xf>
    <xf numFmtId="0" fontId="8" fillId="55" borderId="20" xfId="206" applyNumberFormat="1" applyFont="1" applyFill="1" applyBorder="1" applyAlignment="1">
      <alignment horizontal="center" vertical="center" wrapText="1"/>
    </xf>
    <xf numFmtId="0" fontId="8" fillId="0" borderId="20" xfId="206" applyNumberFormat="1" applyFont="1" applyBorder="1" applyAlignment="1">
      <alignment horizontal="center" vertical="center" wrapText="1"/>
    </xf>
    <xf numFmtId="0" fontId="8" fillId="0" borderId="20" xfId="0" applyNumberFormat="1" applyFont="1" applyBorder="1" applyAlignment="1">
      <alignment horizontal="center"/>
    </xf>
    <xf numFmtId="0" fontId="50" fillId="55" borderId="20" xfId="206" applyNumberFormat="1" applyFont="1" applyFill="1" applyBorder="1" applyAlignment="1">
      <alignment horizontal="center" vertical="center" wrapText="1"/>
    </xf>
    <xf numFmtId="0" fontId="8" fillId="0" borderId="20" xfId="206" applyNumberFormat="1" applyFont="1" applyFill="1" applyBorder="1" applyAlignment="1">
      <alignment horizontal="center" vertical="center" wrapText="1"/>
    </xf>
    <xf numFmtId="0" fontId="47" fillId="0" borderId="20" xfId="206" applyNumberFormat="1" applyFont="1" applyBorder="1" applyAlignment="1">
      <alignment horizontal="center"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7" fillId="57" borderId="0" xfId="0" applyFont="1" applyFill="1" applyAlignment="1">
      <alignment horizontal="center"/>
    </xf>
    <xf numFmtId="0" fontId="46" fillId="57" borderId="1" xfId="0" applyFont="1" applyFill="1" applyBorder="1" applyAlignment="1">
      <alignment horizontal="center" vertical="center" wrapText="1"/>
    </xf>
    <xf numFmtId="0" fontId="46" fillId="57" borderId="20" xfId="0" applyFont="1" applyFill="1" applyBorder="1" applyAlignment="1">
      <alignment horizontal="center" vertical="center" wrapText="1"/>
    </xf>
    <xf numFmtId="0" fontId="8" fillId="0" borderId="1" xfId="0" applyFont="1" applyBorder="1" applyAlignment="1">
      <alignment horizontal="center" vertical="center" wrapText="1"/>
    </xf>
    <xf numFmtId="0" fontId="46" fillId="57" borderId="20" xfId="0" applyFont="1" applyFill="1" applyBorder="1" applyAlignment="1">
      <alignment horizontal="center"/>
    </xf>
    <xf numFmtId="0" fontId="8" fillId="0" borderId="20" xfId="209" applyFont="1" applyBorder="1" applyAlignment="1">
      <alignment horizontal="center"/>
    </xf>
    <xf numFmtId="0" fontId="8" fillId="0" borderId="21" xfId="209" applyFont="1" applyBorder="1" applyAlignment="1">
      <alignment horizontal="center"/>
    </xf>
    <xf numFmtId="0" fontId="49" fillId="0" borderId="20" xfId="209" applyFont="1" applyBorder="1" applyAlignment="1">
      <alignment horizontal="center"/>
    </xf>
    <xf numFmtId="0" fontId="47" fillId="57" borderId="1" xfId="0" applyFont="1" applyFill="1" applyBorder="1" applyAlignment="1">
      <alignment horizontal="center" vertical="center" wrapText="1"/>
    </xf>
    <xf numFmtId="0" fontId="54" fillId="0" borderId="20" xfId="0" applyFont="1" applyBorder="1" applyAlignment="1">
      <alignment horizontal="center"/>
    </xf>
    <xf numFmtId="0" fontId="54" fillId="0" borderId="21" xfId="0" applyFont="1" applyBorder="1" applyAlignment="1">
      <alignment horizontal="center"/>
    </xf>
    <xf numFmtId="0" fontId="0" fillId="0" borderId="20" xfId="0" applyBorder="1" applyAlignment="1">
      <alignment horizontal="center"/>
    </xf>
    <xf numFmtId="0" fontId="54" fillId="0" borderId="20" xfId="0" applyFont="1" applyBorder="1" applyAlignment="1">
      <alignment horizontal="left" vertical="top" wrapText="1"/>
    </xf>
    <xf numFmtId="0" fontId="0" fillId="0" borderId="20" xfId="0" applyBorder="1" applyAlignment="1">
      <alignment horizontal="left" vertical="top" wrapText="1"/>
    </xf>
    <xf numFmtId="49" fontId="55" fillId="55" borderId="20" xfId="0" applyNumberFormat="1" applyFont="1" applyFill="1" applyBorder="1" applyAlignment="1">
      <alignment horizontal="center" vertical="center" wrapText="1"/>
    </xf>
    <xf numFmtId="49" fontId="55" fillId="0" borderId="20" xfId="0" applyNumberFormat="1" applyFont="1" applyBorder="1" applyAlignment="1">
      <alignment horizontal="center" vertical="center" wrapText="1"/>
    </xf>
    <xf numFmtId="49" fontId="53" fillId="55" borderId="20" xfId="0" applyNumberFormat="1" applyFont="1" applyFill="1" applyBorder="1" applyAlignment="1">
      <alignment horizontal="center" vertical="center" wrapText="1"/>
    </xf>
    <xf numFmtId="49" fontId="53" fillId="55" borderId="20" xfId="0" applyNumberFormat="1" applyFont="1" applyFill="1" applyBorder="1" applyAlignment="1">
      <alignment horizontal="center" vertical="center"/>
    </xf>
    <xf numFmtId="49" fontId="46" fillId="0" borderId="20" xfId="0" applyNumberFormat="1" applyFont="1" applyFill="1" applyBorder="1" applyAlignment="1">
      <alignment horizontal="center" vertical="center" wrapText="1"/>
    </xf>
    <xf numFmtId="49" fontId="46" fillId="55" borderId="20" xfId="0" applyNumberFormat="1" applyFont="1" applyFill="1" applyBorder="1" applyAlignment="1">
      <alignment horizontal="center" vertical="center" wrapText="1"/>
    </xf>
    <xf numFmtId="49" fontId="46" fillId="0" borderId="22" xfId="0" applyNumberFormat="1" applyFont="1" applyFill="1" applyBorder="1" applyAlignment="1">
      <alignment horizontal="center" vertical="center" wrapText="1"/>
    </xf>
    <xf numFmtId="2" fontId="55" fillId="0" borderId="23" xfId="0" applyNumberFormat="1" applyFont="1" applyBorder="1"/>
    <xf numFmtId="0" fontId="52" fillId="57" borderId="20" xfId="0" applyFont="1" applyFill="1" applyBorder="1" applyAlignment="1">
      <alignment horizontal="center"/>
    </xf>
    <xf numFmtId="0" fontId="53" fillId="55" borderId="20"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55" borderId="20"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8" fillId="55" borderId="20" xfId="0" applyFont="1" applyFill="1" applyBorder="1" applyAlignment="1">
      <alignment horizontal="center" vertical="center" wrapText="1"/>
    </xf>
    <xf numFmtId="14" fontId="55" fillId="0" borderId="20" xfId="0" applyNumberFormat="1" applyFont="1" applyBorder="1" applyAlignment="1">
      <alignment vertical="center" wrapText="1"/>
    </xf>
    <xf numFmtId="0" fontId="48" fillId="55" borderId="20" xfId="0" applyFont="1" applyFill="1" applyBorder="1" applyAlignment="1">
      <alignment horizontal="center" vertical="center"/>
    </xf>
    <xf numFmtId="14" fontId="46" fillId="0" borderId="20" xfId="0" applyNumberFormat="1" applyFont="1" applyFill="1" applyBorder="1" applyAlignment="1">
      <alignment vertical="center" wrapText="1"/>
    </xf>
    <xf numFmtId="14" fontId="46" fillId="55" borderId="20" xfId="0" applyNumberFormat="1" applyFont="1" applyFill="1" applyBorder="1" applyAlignment="1">
      <alignment vertical="center" wrapText="1"/>
    </xf>
    <xf numFmtId="14" fontId="55" fillId="55" borderId="20" xfId="0" applyNumberFormat="1" applyFont="1" applyFill="1" applyBorder="1" applyAlignment="1">
      <alignment vertical="center" wrapText="1"/>
    </xf>
    <xf numFmtId="14" fontId="53" fillId="55" borderId="20" xfId="0" applyNumberFormat="1" applyFont="1" applyFill="1" applyBorder="1" applyAlignment="1">
      <alignment horizontal="center" vertical="center" wrapText="1"/>
    </xf>
    <xf numFmtId="14" fontId="46" fillId="0" borderId="20" xfId="0" applyNumberFormat="1" applyFont="1" applyFill="1" applyBorder="1" applyAlignment="1">
      <alignment horizontal="center" vertical="center" wrapText="1"/>
    </xf>
    <xf numFmtId="14" fontId="46" fillId="55" borderId="20"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0" xfId="0" applyFont="1" applyBorder="1" applyAlignment="1">
      <alignment horizontal="center" vertical="center" wrapText="1"/>
    </xf>
    <xf numFmtId="0" fontId="56" fillId="0" borderId="1" xfId="0" applyFont="1" applyBorder="1" applyAlignment="1">
      <alignment horizontal="left" wrapText="1"/>
    </xf>
    <xf numFmtId="0" fontId="56" fillId="0" borderId="0" xfId="0" applyFont="1" applyAlignment="1">
      <alignment horizontal="left" wrapText="1"/>
    </xf>
    <xf numFmtId="0" fontId="56" fillId="0" borderId="20" xfId="0" applyFont="1" applyBorder="1" applyAlignment="1">
      <alignment horizontal="left" vertical="center" wrapText="1"/>
    </xf>
    <xf numFmtId="0" fontId="46" fillId="57" borderId="20" xfId="0" applyFont="1" applyFill="1" applyBorder="1" applyAlignment="1">
      <alignment horizontal="center" vertical="center"/>
    </xf>
    <xf numFmtId="0" fontId="8" fillId="0" borderId="0" xfId="0" applyFont="1" applyAlignment="1">
      <alignment horizontal="center" vertical="center" wrapText="1"/>
    </xf>
    <xf numFmtId="0" fontId="8" fillId="0" borderId="20" xfId="0" applyFont="1" applyBorder="1" applyAlignment="1">
      <alignment horizontal="center" vertical="center" wrapText="1"/>
    </xf>
    <xf numFmtId="0" fontId="8" fillId="57" borderId="20" xfId="0" applyNumberFormat="1" applyFont="1" applyFill="1" applyBorder="1" applyAlignment="1">
      <alignment horizontal="center"/>
    </xf>
    <xf numFmtId="14" fontId="53" fillId="55" borderId="20" xfId="0" applyNumberFormat="1" applyFont="1" applyFill="1" applyBorder="1" applyAlignment="1">
      <alignment horizontal="left" vertical="center" wrapText="1"/>
    </xf>
    <xf numFmtId="0" fontId="48" fillId="55" borderId="20" xfId="0" applyFont="1" applyFill="1" applyBorder="1" applyAlignment="1">
      <alignment horizontal="left" vertical="center" wrapText="1"/>
    </xf>
    <xf numFmtId="14" fontId="46" fillId="0" borderId="20" xfId="0" applyNumberFormat="1" applyFont="1" applyFill="1" applyBorder="1" applyAlignment="1">
      <alignment horizontal="left" vertical="center" wrapText="1"/>
    </xf>
    <xf numFmtId="0" fontId="47" fillId="57" borderId="1" xfId="0" applyFont="1" applyFill="1" applyBorder="1" applyAlignment="1">
      <alignment vertical="center" wrapText="1"/>
    </xf>
    <xf numFmtId="164" fontId="46" fillId="0" borderId="20" xfId="44" applyFont="1" applyBorder="1" applyAlignment="1"/>
    <xf numFmtId="164" fontId="46" fillId="0" borderId="20" xfId="44" applyFont="1" applyBorder="1" applyAlignment="1">
      <alignment horizontal="left" vertical="center" wrapText="1"/>
    </xf>
    <xf numFmtId="0" fontId="53" fillId="0" borderId="21" xfId="0" applyFont="1" applyBorder="1" applyAlignment="1">
      <alignment horizontal="center"/>
    </xf>
    <xf numFmtId="0" fontId="53" fillId="0" borderId="20" xfId="0" applyFont="1" applyBorder="1" applyAlignment="1">
      <alignment horizontal="center" vertical="center" wrapText="1"/>
    </xf>
    <xf numFmtId="0" fontId="50" fillId="0" borderId="20" xfId="0" applyFont="1" applyBorder="1" applyAlignment="1">
      <alignment horizontal="center" vertical="center" wrapText="1"/>
    </xf>
    <xf numFmtId="49" fontId="50" fillId="0" borderId="20" xfId="206" applyNumberFormat="1" applyFont="1" applyBorder="1" applyAlignment="1">
      <alignment horizontal="center" vertical="center" wrapText="1"/>
    </xf>
    <xf numFmtId="0" fontId="58" fillId="0" borderId="20" xfId="206" applyFont="1" applyBorder="1" applyAlignment="1">
      <alignment horizontal="center" vertical="top"/>
    </xf>
    <xf numFmtId="0" fontId="46" fillId="57" borderId="20" xfId="206" applyFont="1" applyFill="1" applyBorder="1" applyAlignment="1">
      <alignment horizontal="center" vertical="top"/>
    </xf>
    <xf numFmtId="0" fontId="47" fillId="57" borderId="20" xfId="206" applyFont="1" applyFill="1" applyBorder="1" applyAlignment="1">
      <alignment horizontal="center" vertical="top"/>
    </xf>
    <xf numFmtId="0" fontId="46" fillId="0" borderId="1" xfId="0" applyFont="1" applyBorder="1" applyAlignment="1">
      <alignment horizontal="left" wrapText="1"/>
    </xf>
    <xf numFmtId="0" fontId="46" fillId="0" borderId="21" xfId="0" applyFont="1" applyBorder="1" applyAlignment="1">
      <alignment horizontal="left" wrapText="1"/>
    </xf>
    <xf numFmtId="0" fontId="46" fillId="0" borderId="1" xfId="0" applyFont="1" applyBorder="1" applyAlignment="1">
      <alignment horizontal="left" wrapText="1" shrinkToFit="1"/>
    </xf>
    <xf numFmtId="0" fontId="46" fillId="57" borderId="1" xfId="0" applyFont="1" applyFill="1" applyBorder="1" applyAlignment="1">
      <alignment horizontal="center"/>
    </xf>
    <xf numFmtId="0" fontId="0" fillId="0" borderId="20" xfId="0" applyBorder="1" applyAlignment="1">
      <alignment wrapText="1"/>
    </xf>
    <xf numFmtId="0" fontId="9" fillId="0" borderId="0" xfId="0" applyFont="1" applyAlignment="1">
      <alignment horizontal="right" vertical="center" wrapText="1"/>
    </xf>
    <xf numFmtId="0" fontId="8" fillId="0" borderId="1" xfId="0" applyFont="1" applyBorder="1" applyAlignment="1">
      <alignment horizontal="center" vertical="center" wrapText="1"/>
    </xf>
    <xf numFmtId="0" fontId="8" fillId="57" borderId="20" xfId="0" applyFont="1" applyFill="1" applyBorder="1" applyAlignment="1">
      <alignment horizontal="center" vertical="center" wrapText="1"/>
    </xf>
  </cellXfs>
  <cellStyles count="210">
    <cellStyle name="20% - Акцент1 2" xfId="45"/>
    <cellStyle name="20% - Акцент1 3" xfId="127"/>
    <cellStyle name="20% - Акцент1 3 2" xfId="186"/>
    <cellStyle name="20% - Акцент1 4" xfId="21"/>
    <cellStyle name="20% - Акцент1 4 2" xfId="160"/>
    <cellStyle name="20% - Акцент2 2" xfId="46"/>
    <cellStyle name="20% - Акцент2 3" xfId="131"/>
    <cellStyle name="20% - Акцент2 3 2" xfId="188"/>
    <cellStyle name="20% - Акцент2 4" xfId="25"/>
    <cellStyle name="20% - Акцент2 4 2" xfId="162"/>
    <cellStyle name="20% - Акцент3 2" xfId="47"/>
    <cellStyle name="20% - Акцент3 3" xfId="135"/>
    <cellStyle name="20% - Акцент3 3 2" xfId="190"/>
    <cellStyle name="20% - Акцент3 4" xfId="29"/>
    <cellStyle name="20% - Акцент3 4 2" xfId="164"/>
    <cellStyle name="20% - Акцент4 2" xfId="48"/>
    <cellStyle name="20% - Акцент4 3" xfId="139"/>
    <cellStyle name="20% - Акцент4 3 2" xfId="192"/>
    <cellStyle name="20% - Акцент4 4" xfId="33"/>
    <cellStyle name="20% - Акцент4 4 2" xfId="166"/>
    <cellStyle name="20% - Акцент5 2" xfId="49"/>
    <cellStyle name="20% - Акцент5 3" xfId="143"/>
    <cellStyle name="20% - Акцент5 3 2" xfId="194"/>
    <cellStyle name="20% - Акцент5 4" xfId="37"/>
    <cellStyle name="20% - Акцент5 4 2" xfId="168"/>
    <cellStyle name="20% - Акцент6 2" xfId="50"/>
    <cellStyle name="20% - Акцент6 3" xfId="147"/>
    <cellStyle name="20% - Акцент6 3 2" xfId="196"/>
    <cellStyle name="20% - Акцент6 4" xfId="41"/>
    <cellStyle name="20% - Акцент6 4 2" xfId="170"/>
    <cellStyle name="40% - Акцент1 2" xfId="51"/>
    <cellStyle name="40% - Акцент1 3" xfId="128"/>
    <cellStyle name="40% - Акцент1 3 2" xfId="187"/>
    <cellStyle name="40% - Акцент1 4" xfId="22"/>
    <cellStyle name="40% - Акцент1 4 2" xfId="161"/>
    <cellStyle name="40% - Акцент2 2" xfId="52"/>
    <cellStyle name="40% - Акцент2 3" xfId="132"/>
    <cellStyle name="40% - Акцент2 3 2" xfId="189"/>
    <cellStyle name="40% - Акцент2 4" xfId="26"/>
    <cellStyle name="40% - Акцент2 4 2" xfId="163"/>
    <cellStyle name="40% - Акцент3 2" xfId="53"/>
    <cellStyle name="40% - Акцент3 3" xfId="136"/>
    <cellStyle name="40% - Акцент3 3 2" xfId="191"/>
    <cellStyle name="40% - Акцент3 4" xfId="30"/>
    <cellStyle name="40% - Акцент3 4 2" xfId="165"/>
    <cellStyle name="40% - Акцент4 2" xfId="54"/>
    <cellStyle name="40% - Акцент4 3" xfId="140"/>
    <cellStyle name="40% - Акцент4 3 2" xfId="193"/>
    <cellStyle name="40% - Акцент4 4" xfId="34"/>
    <cellStyle name="40% - Акцент4 4 2" xfId="167"/>
    <cellStyle name="40% - Акцент5 2" xfId="55"/>
    <cellStyle name="40% - Акцент5 3" xfId="144"/>
    <cellStyle name="40% - Акцент5 3 2" xfId="195"/>
    <cellStyle name="40% - Акцент5 4" xfId="38"/>
    <cellStyle name="40% - Акцент5 4 2" xfId="169"/>
    <cellStyle name="40% - Акцент6 2" xfId="56"/>
    <cellStyle name="40% - Акцент6 3" xfId="148"/>
    <cellStyle name="40% - Акцент6 3 2" xfId="197"/>
    <cellStyle name="40% - Акцент6 4" xfId="42"/>
    <cellStyle name="40% - Акцент6 4 2" xfId="171"/>
    <cellStyle name="60% - Акцент1 2" xfId="57"/>
    <cellStyle name="60% - Акцент1 3" xfId="129"/>
    <cellStyle name="60% - Акцент1 4" xfId="23"/>
    <cellStyle name="60% - Акцент2 2" xfId="58"/>
    <cellStyle name="60% - Акцент2 3" xfId="133"/>
    <cellStyle name="60% - Акцент2 4" xfId="27"/>
    <cellStyle name="60% - Акцент3 2" xfId="59"/>
    <cellStyle name="60% - Акцент3 3" xfId="137"/>
    <cellStyle name="60% - Акцент3 4" xfId="31"/>
    <cellStyle name="60% - Акцент4 2" xfId="60"/>
    <cellStyle name="60% - Акцент4 3" xfId="141"/>
    <cellStyle name="60% - Акцент4 4" xfId="35"/>
    <cellStyle name="60% - Акцент5 2" xfId="61"/>
    <cellStyle name="60% - Акцент5 3" xfId="145"/>
    <cellStyle name="60% - Акцент5 4" xfId="39"/>
    <cellStyle name="60% - Акцент6 2" xfId="62"/>
    <cellStyle name="60% - Акцент6 3" xfId="149"/>
    <cellStyle name="60% - Акцент6 4" xfId="43"/>
    <cellStyle name="Excel Built-in Normal" xfId="63"/>
    <cellStyle name="Акцент1 2" xfId="64"/>
    <cellStyle name="Акцент1 3" xfId="126"/>
    <cellStyle name="Акцент1 4" xfId="20"/>
    <cellStyle name="Акцент2 2" xfId="65"/>
    <cellStyle name="Акцент2 3" xfId="130"/>
    <cellStyle name="Акцент2 4" xfId="24"/>
    <cellStyle name="Акцент3 2" xfId="66"/>
    <cellStyle name="Акцент3 3" xfId="134"/>
    <cellStyle name="Акцент3 4" xfId="28"/>
    <cellStyle name="Акцент4 2" xfId="67"/>
    <cellStyle name="Акцент4 3" xfId="138"/>
    <cellStyle name="Акцент4 4" xfId="32"/>
    <cellStyle name="Акцент5 2" xfId="68"/>
    <cellStyle name="Акцент5 3" xfId="142"/>
    <cellStyle name="Акцент5 4" xfId="36"/>
    <cellStyle name="Акцент6 2" xfId="69"/>
    <cellStyle name="Акцент6 3" xfId="146"/>
    <cellStyle name="Акцент6 4" xfId="40"/>
    <cellStyle name="Ввод  2" xfId="70"/>
    <cellStyle name="Ввод  3" xfId="117"/>
    <cellStyle name="Ввод  4" xfId="11"/>
    <cellStyle name="Вывод 2" xfId="71"/>
    <cellStyle name="Вывод 3" xfId="118"/>
    <cellStyle name="Вывод 4" xfId="12"/>
    <cellStyle name="Вычисление 2" xfId="72"/>
    <cellStyle name="Вычисление 3" xfId="119"/>
    <cellStyle name="Вычисление 4" xfId="13"/>
    <cellStyle name="Заголовок 1 2" xfId="73"/>
    <cellStyle name="Заголовок 1 3" xfId="110"/>
    <cellStyle name="Заголовок 1 4" xfId="4"/>
    <cellStyle name="Заголовок 2 2" xfId="74"/>
    <cellStyle name="Заголовок 2 3" xfId="111"/>
    <cellStyle name="Заголовок 2 4" xfId="5"/>
    <cellStyle name="Заголовок 3 2" xfId="75"/>
    <cellStyle name="Заголовок 3 3" xfId="112"/>
    <cellStyle name="Заголовок 3 4" xfId="6"/>
    <cellStyle name="Заголовок 4 2" xfId="76"/>
    <cellStyle name="Заголовок 4 3" xfId="113"/>
    <cellStyle name="Заголовок 4 4" xfId="7"/>
    <cellStyle name="Итог 2" xfId="77"/>
    <cellStyle name="Итог 3" xfId="125"/>
    <cellStyle name="Итог 4" xfId="19"/>
    <cellStyle name="Контрольная ячейка 2" xfId="78"/>
    <cellStyle name="Контрольная ячейка 3" xfId="121"/>
    <cellStyle name="Контрольная ячейка 4" xfId="15"/>
    <cellStyle name="Название 2" xfId="79"/>
    <cellStyle name="Название 3" xfId="109"/>
    <cellStyle name="Название 4" xfId="3"/>
    <cellStyle name="Нейтральный 2" xfId="80"/>
    <cellStyle name="Нейтральный 3" xfId="116"/>
    <cellStyle name="Нейтральный 4" xfId="10"/>
    <cellStyle name="Обычный" xfId="0" builtinId="0"/>
    <cellStyle name="Обычный 10" xfId="151"/>
    <cellStyle name="Обычный 10 2" xfId="199"/>
    <cellStyle name="Обычный 11" xfId="152"/>
    <cellStyle name="Обычный 11 2" xfId="200"/>
    <cellStyle name="Обычный 12" xfId="154"/>
    <cellStyle name="Обычный 12 2" xfId="202"/>
    <cellStyle name="Обычный 13" xfId="155"/>
    <cellStyle name="Обычный 13 2" xfId="203"/>
    <cellStyle name="Обычный 14" xfId="2"/>
    <cellStyle name="Обычный 14 2" xfId="158"/>
    <cellStyle name="Обычный 15" xfId="1"/>
    <cellStyle name="Обычный 16" xfId="157"/>
    <cellStyle name="Обычный 17" xfId="205"/>
    <cellStyle name="Обычный 18" xfId="206"/>
    <cellStyle name="Обычный 19" xfId="207"/>
    <cellStyle name="Обычный 2" xfId="44"/>
    <cellStyle name="Обычный 2 2" xfId="93"/>
    <cellStyle name="Обычный 2 3" xfId="81"/>
    <cellStyle name="Обычный 2 4" xfId="156"/>
    <cellStyle name="Обычный 2 4 2" xfId="204"/>
    <cellStyle name="Обычный 20" xfId="208"/>
    <cellStyle name="Обычный 21" xfId="209"/>
    <cellStyle name="Обычный 3" xfId="92"/>
    <cellStyle name="Обычный 3 2" xfId="96"/>
    <cellStyle name="Обычный 3 2 2" xfId="100"/>
    <cellStyle name="Обычный 3 2 2 2" xfId="106"/>
    <cellStyle name="Обычный 3 2 2 2 2" xfId="183"/>
    <cellStyle name="Обычный 3 2 2 3" xfId="177"/>
    <cellStyle name="Обычный 3 2 3" xfId="98"/>
    <cellStyle name="Обычный 3 2 3 2" xfId="104"/>
    <cellStyle name="Обычный 3 2 3 2 2" xfId="181"/>
    <cellStyle name="Обычный 3 2 3 3" xfId="175"/>
    <cellStyle name="Обычный 3 2 4" xfId="102"/>
    <cellStyle name="Обычный 3 2 4 2" xfId="179"/>
    <cellStyle name="Обычный 3 2 5" xfId="173"/>
    <cellStyle name="Обычный 3 3" xfId="99"/>
    <cellStyle name="Обычный 3 3 2" xfId="105"/>
    <cellStyle name="Обычный 3 3 2 2" xfId="182"/>
    <cellStyle name="Обычный 3 3 3" xfId="176"/>
    <cellStyle name="Обычный 3 4" xfId="97"/>
    <cellStyle name="Обычный 3 4 2" xfId="103"/>
    <cellStyle name="Обычный 3 4 2 2" xfId="180"/>
    <cellStyle name="Обычный 3 4 3" xfId="174"/>
    <cellStyle name="Обычный 3 5" xfId="101"/>
    <cellStyle name="Обычный 3 5 2" xfId="178"/>
    <cellStyle name="Обычный 3 6" xfId="172"/>
    <cellStyle name="Обычный 4" xfId="107"/>
    <cellStyle name="Обычный 5" xfId="108"/>
    <cellStyle name="Обычный 5 2" xfId="184"/>
    <cellStyle name="Обычный 6" xfId="82"/>
    <cellStyle name="Обычный 7" xfId="83"/>
    <cellStyle name="Обычный 8" xfId="150"/>
    <cellStyle name="Обычный 8 2" xfId="198"/>
    <cellStyle name="Обычный 9" xfId="153"/>
    <cellStyle name="Обычный 9 2" xfId="201"/>
    <cellStyle name="Плохой 2" xfId="84"/>
    <cellStyle name="Плохой 3" xfId="115"/>
    <cellStyle name="Плохой 4" xfId="9"/>
    <cellStyle name="Пояснение 2" xfId="85"/>
    <cellStyle name="Пояснение 3" xfId="124"/>
    <cellStyle name="Пояснение 4" xfId="18"/>
    <cellStyle name="Примечание 2" xfId="86"/>
    <cellStyle name="Примечание 3" xfId="123"/>
    <cellStyle name="Примечание 3 2" xfId="185"/>
    <cellStyle name="Примечание 4" xfId="17"/>
    <cellStyle name="Примечание 4 2" xfId="159"/>
    <cellStyle name="Процентный 2" xfId="94"/>
    <cellStyle name="Процентный 3" xfId="87"/>
    <cellStyle name="Связанная ячейка 2" xfId="88"/>
    <cellStyle name="Связанная ячейка 3" xfId="120"/>
    <cellStyle name="Связанная ячейка 4" xfId="14"/>
    <cellStyle name="Текст предупреждения 2" xfId="89"/>
    <cellStyle name="Текст предупреждения 3" xfId="122"/>
    <cellStyle name="Текст предупреждения 4" xfId="16"/>
    <cellStyle name="Финансовый 2" xfId="95"/>
    <cellStyle name="Финансовый 3" xfId="90"/>
    <cellStyle name="Хороший 2" xfId="91"/>
    <cellStyle name="Хороший 3" xfId="114"/>
    <cellStyle name="Хороший 4"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6"/>
  <sheetViews>
    <sheetView tabSelected="1" topLeftCell="A115" zoomScale="55" zoomScaleNormal="55" workbookViewId="0">
      <selection activeCell="K163" sqref="K163"/>
    </sheetView>
  </sheetViews>
  <sheetFormatPr defaultRowHeight="15.75" x14ac:dyDescent="0.25"/>
  <cols>
    <col min="1" max="1" width="4.7109375" style="1" customWidth="1"/>
    <col min="2" max="2" width="5.42578125" style="1" customWidth="1"/>
    <col min="3" max="3" width="56.42578125" style="1" customWidth="1"/>
    <col min="4" max="4" width="15" style="1" customWidth="1"/>
    <col min="5" max="5" width="15.85546875" style="1" customWidth="1"/>
    <col min="6" max="6" width="17.28515625" style="1" customWidth="1"/>
    <col min="7" max="7" width="18.28515625" style="1" customWidth="1"/>
    <col min="8" max="8" width="15.5703125" style="1" customWidth="1"/>
    <col min="9" max="9" width="16" style="1" customWidth="1"/>
    <col min="10" max="10" width="14.85546875" style="1" customWidth="1"/>
    <col min="11" max="11" width="16" style="1" customWidth="1"/>
    <col min="12" max="12" width="35" style="1" customWidth="1"/>
    <col min="13" max="13" width="30.85546875" style="1" customWidth="1"/>
    <col min="14" max="16384" width="9.140625" style="1"/>
  </cols>
  <sheetData>
    <row r="1" spans="1:14" ht="49.5" customHeight="1" x14ac:dyDescent="0.25">
      <c r="J1" s="170" t="s">
        <v>1</v>
      </c>
      <c r="K1" s="170"/>
      <c r="L1" s="170"/>
      <c r="M1" s="170"/>
    </row>
    <row r="4" spans="1:14" x14ac:dyDescent="0.25">
      <c r="A4" s="2"/>
      <c r="B4" s="171" t="s">
        <v>236</v>
      </c>
      <c r="C4" s="171"/>
      <c r="D4" s="171"/>
      <c r="E4" s="171"/>
      <c r="F4" s="171"/>
      <c r="G4" s="171"/>
      <c r="H4" s="171"/>
      <c r="I4" s="171"/>
      <c r="J4" s="171"/>
      <c r="K4" s="171"/>
      <c r="L4" s="171"/>
      <c r="M4" s="171"/>
      <c r="N4" s="2"/>
    </row>
    <row r="5" spans="1:14" x14ac:dyDescent="0.25">
      <c r="A5" s="2"/>
      <c r="B5" s="171"/>
      <c r="C5" s="171"/>
      <c r="D5" s="171"/>
      <c r="E5" s="171"/>
      <c r="F5" s="171"/>
      <c r="G5" s="171"/>
      <c r="H5" s="171"/>
      <c r="I5" s="171"/>
      <c r="J5" s="171"/>
      <c r="K5" s="171"/>
      <c r="L5" s="171"/>
      <c r="M5" s="171"/>
      <c r="N5" s="2"/>
    </row>
    <row r="6" spans="1:14" ht="150" customHeight="1" x14ac:dyDescent="0.25">
      <c r="B6" s="43" t="s">
        <v>0</v>
      </c>
      <c r="C6" s="43" t="s">
        <v>11</v>
      </c>
      <c r="D6" s="43" t="s">
        <v>2</v>
      </c>
      <c r="E6" s="43" t="s">
        <v>3</v>
      </c>
      <c r="F6" s="43" t="s">
        <v>4</v>
      </c>
      <c r="G6" s="43" t="s">
        <v>5</v>
      </c>
      <c r="H6" s="43" t="s">
        <v>6</v>
      </c>
      <c r="I6" s="43" t="s">
        <v>7</v>
      </c>
      <c r="J6" s="43" t="s">
        <v>8</v>
      </c>
      <c r="K6" s="43" t="s">
        <v>9</v>
      </c>
      <c r="L6" s="43" t="s">
        <v>10</v>
      </c>
      <c r="M6" s="43" t="s">
        <v>12</v>
      </c>
    </row>
    <row r="7" spans="1:14" x14ac:dyDescent="0.25">
      <c r="B7" s="43">
        <v>1</v>
      </c>
      <c r="C7" s="43">
        <v>2</v>
      </c>
      <c r="D7" s="43">
        <v>3</v>
      </c>
      <c r="E7" s="43">
        <v>4</v>
      </c>
      <c r="F7" s="43">
        <v>5</v>
      </c>
      <c r="G7" s="43">
        <v>6</v>
      </c>
      <c r="H7" s="43">
        <v>7</v>
      </c>
      <c r="I7" s="43">
        <v>8</v>
      </c>
      <c r="J7" s="43">
        <v>9</v>
      </c>
      <c r="K7" s="43">
        <v>10</v>
      </c>
      <c r="L7" s="43">
        <v>11</v>
      </c>
      <c r="M7" s="43">
        <v>12</v>
      </c>
    </row>
    <row r="8" spans="1:14" ht="27" customHeight="1" x14ac:dyDescent="0.25">
      <c r="B8" s="43"/>
      <c r="C8" s="3" t="s">
        <v>13</v>
      </c>
      <c r="D8" s="69"/>
      <c r="E8" s="69"/>
      <c r="F8" s="69"/>
      <c r="G8" s="69"/>
      <c r="H8" s="69"/>
      <c r="I8" s="69"/>
      <c r="J8" s="69"/>
      <c r="K8" s="69"/>
      <c r="L8" s="69"/>
      <c r="M8" s="69"/>
      <c r="N8" s="74"/>
    </row>
    <row r="9" spans="1:14" ht="24" customHeight="1" x14ac:dyDescent="0.3">
      <c r="B9" s="43"/>
      <c r="C9" s="106" t="s">
        <v>128</v>
      </c>
      <c r="D9" s="43"/>
      <c r="E9" s="43"/>
      <c r="F9" s="43"/>
      <c r="G9" s="43"/>
      <c r="H9" s="43"/>
      <c r="I9" s="43"/>
      <c r="J9" s="43"/>
      <c r="K9" s="43"/>
      <c r="L9" s="43"/>
      <c r="M9" s="43"/>
    </row>
    <row r="10" spans="1:14" ht="29.25" customHeight="1" x14ac:dyDescent="0.25">
      <c r="B10" s="43">
        <v>1</v>
      </c>
      <c r="C10" s="4" t="s">
        <v>14</v>
      </c>
      <c r="D10" s="43">
        <v>1</v>
      </c>
      <c r="E10" s="43">
        <f>D10*566/100</f>
        <v>5.66</v>
      </c>
      <c r="F10" s="43">
        <v>0</v>
      </c>
      <c r="G10" s="43">
        <f>F10*566/100</f>
        <v>0</v>
      </c>
      <c r="H10" s="43">
        <v>0</v>
      </c>
      <c r="I10" s="43">
        <f t="shared" ref="I10:I61" si="0">H10*566/100</f>
        <v>0</v>
      </c>
      <c r="J10" s="43">
        <f>H10-F10</f>
        <v>0</v>
      </c>
      <c r="K10" s="43">
        <f>I10-G10</f>
        <v>0</v>
      </c>
      <c r="L10" s="43"/>
      <c r="M10" s="43"/>
    </row>
    <row r="11" spans="1:14" ht="37.5" customHeight="1" x14ac:dyDescent="0.25">
      <c r="B11" s="12">
        <v>2</v>
      </c>
      <c r="C11" s="16" t="s">
        <v>120</v>
      </c>
      <c r="D11" s="12">
        <v>5</v>
      </c>
      <c r="E11" s="12">
        <f t="shared" ref="E11:E73" si="1">D11*566/100</f>
        <v>28.3</v>
      </c>
      <c r="F11" s="101">
        <v>1</v>
      </c>
      <c r="G11" s="12">
        <f t="shared" ref="G11:G73" si="2">F11*566/100</f>
        <v>5.66</v>
      </c>
      <c r="H11" s="91">
        <v>2</v>
      </c>
      <c r="I11" s="12">
        <f t="shared" si="0"/>
        <v>11.32</v>
      </c>
      <c r="J11" s="12">
        <f t="shared" ref="J11:J73" si="3">H11-F11</f>
        <v>1</v>
      </c>
      <c r="K11" s="107">
        <f t="shared" ref="K11:K73" si="4">I11-G11</f>
        <v>5.66</v>
      </c>
      <c r="L11" s="16" t="s">
        <v>329</v>
      </c>
      <c r="M11" s="12" t="s">
        <v>242</v>
      </c>
    </row>
    <row r="12" spans="1:14" ht="35.25" customHeight="1" x14ac:dyDescent="0.25">
      <c r="B12" s="12">
        <v>3</v>
      </c>
      <c r="C12" s="16" t="s">
        <v>209</v>
      </c>
      <c r="D12" s="12">
        <v>23</v>
      </c>
      <c r="E12" s="12">
        <f t="shared" si="1"/>
        <v>130.18</v>
      </c>
      <c r="F12" s="101">
        <v>6</v>
      </c>
      <c r="G12" s="12">
        <f t="shared" si="2"/>
        <v>33.96</v>
      </c>
      <c r="H12" s="91">
        <v>1</v>
      </c>
      <c r="I12" s="12">
        <f t="shared" si="0"/>
        <v>5.66</v>
      </c>
      <c r="J12" s="12">
        <f t="shared" si="3"/>
        <v>-5</v>
      </c>
      <c r="K12" s="37">
        <f t="shared" si="4"/>
        <v>-28.3</v>
      </c>
      <c r="L12" s="54"/>
      <c r="M12" s="54"/>
    </row>
    <row r="13" spans="1:14" ht="30" customHeight="1" x14ac:dyDescent="0.25">
      <c r="B13" s="12">
        <v>4</v>
      </c>
      <c r="C13" s="16" t="s">
        <v>15</v>
      </c>
      <c r="D13" s="12">
        <v>3</v>
      </c>
      <c r="E13" s="12">
        <f t="shared" si="1"/>
        <v>16.98</v>
      </c>
      <c r="F13" s="102">
        <v>5</v>
      </c>
      <c r="G13" s="12">
        <f t="shared" si="2"/>
        <v>28.3</v>
      </c>
      <c r="H13" s="91">
        <v>0</v>
      </c>
      <c r="I13" s="12">
        <f t="shared" si="0"/>
        <v>0</v>
      </c>
      <c r="J13" s="12">
        <f t="shared" si="3"/>
        <v>-5</v>
      </c>
      <c r="K13" s="12">
        <f t="shared" si="4"/>
        <v>-28.3</v>
      </c>
      <c r="L13" s="12"/>
      <c r="M13" s="12"/>
    </row>
    <row r="14" spans="1:14" ht="29.25" customHeight="1" x14ac:dyDescent="0.25">
      <c r="B14" s="12">
        <v>5</v>
      </c>
      <c r="C14" s="16" t="s">
        <v>16</v>
      </c>
      <c r="D14" s="12">
        <v>3</v>
      </c>
      <c r="E14" s="12">
        <f t="shared" si="1"/>
        <v>16.98</v>
      </c>
      <c r="F14" s="101">
        <v>0</v>
      </c>
      <c r="G14" s="12">
        <f t="shared" si="2"/>
        <v>0</v>
      </c>
      <c r="H14" s="91">
        <v>0</v>
      </c>
      <c r="I14" s="12">
        <f t="shared" si="0"/>
        <v>0</v>
      </c>
      <c r="J14" s="12">
        <f t="shared" si="3"/>
        <v>0</v>
      </c>
      <c r="K14" s="12">
        <f t="shared" si="4"/>
        <v>0</v>
      </c>
      <c r="L14" s="12"/>
      <c r="M14" s="12"/>
    </row>
    <row r="15" spans="1:14" ht="36" customHeight="1" x14ac:dyDescent="0.25">
      <c r="B15" s="12">
        <v>6</v>
      </c>
      <c r="C15" s="16" t="s">
        <v>17</v>
      </c>
      <c r="D15" s="12">
        <v>3</v>
      </c>
      <c r="E15" s="12">
        <f t="shared" si="1"/>
        <v>16.98</v>
      </c>
      <c r="F15" s="101">
        <v>0</v>
      </c>
      <c r="G15" s="12">
        <f t="shared" si="2"/>
        <v>0</v>
      </c>
      <c r="H15" s="91">
        <v>0</v>
      </c>
      <c r="I15" s="12">
        <f t="shared" si="0"/>
        <v>0</v>
      </c>
      <c r="J15" s="12">
        <f t="shared" si="3"/>
        <v>0</v>
      </c>
      <c r="K15" s="12">
        <f t="shared" si="4"/>
        <v>0</v>
      </c>
      <c r="L15" s="12"/>
      <c r="M15" s="12"/>
    </row>
    <row r="16" spans="1:14" ht="37.5" customHeight="1" x14ac:dyDescent="0.25">
      <c r="B16" s="12">
        <v>7</v>
      </c>
      <c r="C16" s="16" t="s">
        <v>18</v>
      </c>
      <c r="D16" s="12">
        <v>1</v>
      </c>
      <c r="E16" s="12">
        <f t="shared" si="1"/>
        <v>5.66</v>
      </c>
      <c r="F16" s="101">
        <v>0</v>
      </c>
      <c r="G16" s="12">
        <f t="shared" si="2"/>
        <v>0</v>
      </c>
      <c r="H16" s="91">
        <v>0</v>
      </c>
      <c r="I16" s="12">
        <f t="shared" si="0"/>
        <v>0</v>
      </c>
      <c r="J16" s="12">
        <f t="shared" si="3"/>
        <v>0</v>
      </c>
      <c r="K16" s="12">
        <f t="shared" si="4"/>
        <v>0</v>
      </c>
      <c r="L16" s="12"/>
      <c r="M16" s="12"/>
    </row>
    <row r="17" spans="2:13" ht="35.25" customHeight="1" x14ac:dyDescent="0.25">
      <c r="B17" s="12">
        <v>8</v>
      </c>
      <c r="C17" s="16" t="s">
        <v>111</v>
      </c>
      <c r="D17" s="12">
        <v>2</v>
      </c>
      <c r="E17" s="12">
        <f t="shared" si="1"/>
        <v>11.32</v>
      </c>
      <c r="F17" s="101">
        <v>0</v>
      </c>
      <c r="G17" s="12">
        <f t="shared" si="2"/>
        <v>0</v>
      </c>
      <c r="H17" s="91">
        <v>0</v>
      </c>
      <c r="I17" s="12">
        <f t="shared" si="0"/>
        <v>0</v>
      </c>
      <c r="J17" s="12">
        <f t="shared" si="3"/>
        <v>0</v>
      </c>
      <c r="K17" s="37">
        <f t="shared" si="4"/>
        <v>0</v>
      </c>
      <c r="L17" s="12"/>
      <c r="M17" s="4"/>
    </row>
    <row r="18" spans="2:13" ht="33" customHeight="1" x14ac:dyDescent="0.25">
      <c r="B18" s="12">
        <v>9</v>
      </c>
      <c r="C18" s="16" t="s">
        <v>19</v>
      </c>
      <c r="D18" s="12">
        <v>4</v>
      </c>
      <c r="E18" s="12">
        <f t="shared" si="1"/>
        <v>22.64</v>
      </c>
      <c r="F18" s="101">
        <v>0</v>
      </c>
      <c r="G18" s="12">
        <f t="shared" si="2"/>
        <v>0</v>
      </c>
      <c r="H18" s="91">
        <v>1</v>
      </c>
      <c r="I18" s="12">
        <f t="shared" si="0"/>
        <v>5.66</v>
      </c>
      <c r="J18" s="12">
        <f t="shared" si="3"/>
        <v>1</v>
      </c>
      <c r="K18" s="107">
        <f t="shared" si="4"/>
        <v>5.66</v>
      </c>
      <c r="L18" s="16" t="s">
        <v>328</v>
      </c>
      <c r="M18" s="16" t="s">
        <v>307</v>
      </c>
    </row>
    <row r="19" spans="2:13" ht="30.75" customHeight="1" x14ac:dyDescent="0.25">
      <c r="B19" s="12">
        <v>10</v>
      </c>
      <c r="C19" s="5" t="s">
        <v>125</v>
      </c>
      <c r="D19" s="12">
        <v>14</v>
      </c>
      <c r="E19" s="12">
        <f t="shared" si="1"/>
        <v>79.239999999999995</v>
      </c>
      <c r="F19" s="101">
        <v>3</v>
      </c>
      <c r="G19" s="12">
        <f t="shared" si="2"/>
        <v>16.98</v>
      </c>
      <c r="H19" s="91">
        <v>1</v>
      </c>
      <c r="I19" s="12">
        <f t="shared" si="0"/>
        <v>5.66</v>
      </c>
      <c r="J19" s="12">
        <f t="shared" si="3"/>
        <v>-2</v>
      </c>
      <c r="K19" s="12">
        <f t="shared" si="4"/>
        <v>-11.32</v>
      </c>
      <c r="L19" s="12"/>
      <c r="M19" s="12"/>
    </row>
    <row r="20" spans="2:13" ht="32.25" customHeight="1" x14ac:dyDescent="0.25">
      <c r="B20" s="12">
        <v>11</v>
      </c>
      <c r="C20" s="16" t="s">
        <v>20</v>
      </c>
      <c r="D20" s="12">
        <v>3</v>
      </c>
      <c r="E20" s="12">
        <f t="shared" si="1"/>
        <v>16.98</v>
      </c>
      <c r="F20" s="101">
        <v>2</v>
      </c>
      <c r="G20" s="12">
        <f t="shared" si="2"/>
        <v>11.32</v>
      </c>
      <c r="H20" s="91">
        <v>0</v>
      </c>
      <c r="I20" s="12">
        <f t="shared" si="0"/>
        <v>0</v>
      </c>
      <c r="J20" s="12">
        <f t="shared" si="3"/>
        <v>-2</v>
      </c>
      <c r="K20" s="12">
        <f t="shared" si="4"/>
        <v>-11.32</v>
      </c>
      <c r="L20" s="12"/>
      <c r="M20" s="12"/>
    </row>
    <row r="21" spans="2:13" ht="46.5" customHeight="1" x14ac:dyDescent="0.25">
      <c r="B21" s="12">
        <v>12</v>
      </c>
      <c r="C21" s="16" t="s">
        <v>21</v>
      </c>
      <c r="D21" s="12">
        <v>12</v>
      </c>
      <c r="E21" s="12">
        <f t="shared" si="1"/>
        <v>67.92</v>
      </c>
      <c r="F21" s="101">
        <v>1</v>
      </c>
      <c r="G21" s="12">
        <f t="shared" si="2"/>
        <v>5.66</v>
      </c>
      <c r="H21" s="91">
        <v>0</v>
      </c>
      <c r="I21" s="12">
        <f t="shared" si="0"/>
        <v>0</v>
      </c>
      <c r="J21" s="12">
        <f t="shared" si="3"/>
        <v>-1</v>
      </c>
      <c r="K21" s="12">
        <f t="shared" si="4"/>
        <v>-5.66</v>
      </c>
      <c r="L21" s="12"/>
      <c r="M21" s="12"/>
    </row>
    <row r="22" spans="2:13" ht="36.75" customHeight="1" x14ac:dyDescent="0.25">
      <c r="B22" s="12">
        <v>13</v>
      </c>
      <c r="C22" s="16" t="s">
        <v>22</v>
      </c>
      <c r="D22" s="12">
        <v>11</v>
      </c>
      <c r="E22" s="12">
        <f t="shared" si="1"/>
        <v>62.26</v>
      </c>
      <c r="F22" s="101">
        <v>0</v>
      </c>
      <c r="G22" s="12">
        <f t="shared" si="2"/>
        <v>0</v>
      </c>
      <c r="H22" s="91">
        <v>0</v>
      </c>
      <c r="I22" s="12">
        <f t="shared" si="0"/>
        <v>0</v>
      </c>
      <c r="J22" s="12">
        <f t="shared" si="3"/>
        <v>0</v>
      </c>
      <c r="K22" s="37">
        <f t="shared" si="4"/>
        <v>0</v>
      </c>
      <c r="L22" s="16"/>
      <c r="M22" s="16"/>
    </row>
    <row r="23" spans="2:13" ht="28.5" customHeight="1" x14ac:dyDescent="0.25">
      <c r="B23" s="12">
        <v>14</v>
      </c>
      <c r="C23" s="16" t="s">
        <v>250</v>
      </c>
      <c r="D23" s="12">
        <v>17</v>
      </c>
      <c r="E23" s="12">
        <f t="shared" si="1"/>
        <v>96.22</v>
      </c>
      <c r="F23" s="101">
        <v>2</v>
      </c>
      <c r="G23" s="12">
        <f t="shared" si="2"/>
        <v>11.32</v>
      </c>
      <c r="H23" s="91">
        <v>1</v>
      </c>
      <c r="I23" s="12">
        <f t="shared" si="0"/>
        <v>5.66</v>
      </c>
      <c r="J23" s="12">
        <f t="shared" si="3"/>
        <v>-1</v>
      </c>
      <c r="K23" s="37">
        <f t="shared" si="4"/>
        <v>-5.66</v>
      </c>
      <c r="L23" s="54"/>
      <c r="M23" s="70"/>
    </row>
    <row r="24" spans="2:13" ht="38.25" customHeight="1" x14ac:dyDescent="0.25">
      <c r="B24" s="12">
        <v>15</v>
      </c>
      <c r="C24" s="16" t="s">
        <v>233</v>
      </c>
      <c r="D24" s="12">
        <v>1</v>
      </c>
      <c r="E24" s="12">
        <f t="shared" si="1"/>
        <v>5.66</v>
      </c>
      <c r="F24" s="101">
        <v>1</v>
      </c>
      <c r="G24" s="12">
        <f t="shared" si="2"/>
        <v>5.66</v>
      </c>
      <c r="H24" s="91">
        <v>0</v>
      </c>
      <c r="I24" s="12">
        <f t="shared" si="0"/>
        <v>0</v>
      </c>
      <c r="J24" s="12">
        <f t="shared" si="3"/>
        <v>-1</v>
      </c>
      <c r="K24" s="37">
        <f t="shared" si="4"/>
        <v>-5.66</v>
      </c>
      <c r="L24" s="16"/>
      <c r="M24" s="16"/>
    </row>
    <row r="25" spans="2:13" ht="38.25" customHeight="1" x14ac:dyDescent="0.25">
      <c r="B25" s="12">
        <v>16</v>
      </c>
      <c r="C25" s="16" t="s">
        <v>23</v>
      </c>
      <c r="D25" s="12">
        <v>2</v>
      </c>
      <c r="E25" s="12">
        <f t="shared" si="1"/>
        <v>11.32</v>
      </c>
      <c r="F25" s="101">
        <v>1</v>
      </c>
      <c r="G25" s="12">
        <f t="shared" si="2"/>
        <v>5.66</v>
      </c>
      <c r="H25" s="91">
        <v>1</v>
      </c>
      <c r="I25" s="12">
        <f t="shared" si="0"/>
        <v>5.66</v>
      </c>
      <c r="J25" s="12">
        <f t="shared" si="3"/>
        <v>0</v>
      </c>
      <c r="K25" s="37">
        <f t="shared" si="4"/>
        <v>0</v>
      </c>
      <c r="L25" s="55"/>
      <c r="M25" s="54"/>
    </row>
    <row r="26" spans="2:13" ht="33.75" customHeight="1" x14ac:dyDescent="0.25">
      <c r="B26" s="12">
        <v>17</v>
      </c>
      <c r="C26" s="16" t="s">
        <v>24</v>
      </c>
      <c r="D26" s="12">
        <v>2</v>
      </c>
      <c r="E26" s="12">
        <f t="shared" si="1"/>
        <v>11.32</v>
      </c>
      <c r="F26" s="101">
        <v>1</v>
      </c>
      <c r="G26" s="12">
        <f t="shared" si="2"/>
        <v>5.66</v>
      </c>
      <c r="H26" s="91">
        <v>0</v>
      </c>
      <c r="I26" s="12">
        <f t="shared" si="0"/>
        <v>0</v>
      </c>
      <c r="J26" s="12">
        <f t="shared" si="3"/>
        <v>-1</v>
      </c>
      <c r="K26" s="12">
        <f t="shared" si="4"/>
        <v>-5.66</v>
      </c>
      <c r="L26" s="12"/>
      <c r="M26" s="12"/>
    </row>
    <row r="27" spans="2:13" ht="31.5" customHeight="1" x14ac:dyDescent="0.25">
      <c r="B27" s="12">
        <v>18</v>
      </c>
      <c r="C27" s="16" t="s">
        <v>25</v>
      </c>
      <c r="D27" s="12">
        <v>1</v>
      </c>
      <c r="E27" s="12">
        <f t="shared" si="1"/>
        <v>5.66</v>
      </c>
      <c r="F27" s="101">
        <v>0</v>
      </c>
      <c r="G27" s="12">
        <f t="shared" si="2"/>
        <v>0</v>
      </c>
      <c r="H27" s="91">
        <v>0</v>
      </c>
      <c r="I27" s="12">
        <f t="shared" si="0"/>
        <v>0</v>
      </c>
      <c r="J27" s="12">
        <f t="shared" si="3"/>
        <v>0</v>
      </c>
      <c r="K27" s="12">
        <f t="shared" si="4"/>
        <v>0</v>
      </c>
      <c r="L27" s="12"/>
      <c r="M27" s="12"/>
    </row>
    <row r="28" spans="2:13" ht="37.5" x14ac:dyDescent="0.25">
      <c r="B28" s="12">
        <v>19</v>
      </c>
      <c r="C28" s="16" t="s">
        <v>26</v>
      </c>
      <c r="D28" s="12">
        <v>3</v>
      </c>
      <c r="E28" s="12">
        <f t="shared" si="1"/>
        <v>16.98</v>
      </c>
      <c r="F28" s="101">
        <v>0</v>
      </c>
      <c r="G28" s="12">
        <f t="shared" si="2"/>
        <v>0</v>
      </c>
      <c r="H28" s="91">
        <v>0</v>
      </c>
      <c r="I28" s="12">
        <f t="shared" si="0"/>
        <v>0</v>
      </c>
      <c r="J28" s="12">
        <f t="shared" si="3"/>
        <v>0</v>
      </c>
      <c r="K28" s="12">
        <f t="shared" si="4"/>
        <v>0</v>
      </c>
      <c r="L28" s="12"/>
      <c r="M28" s="12"/>
    </row>
    <row r="29" spans="2:13" ht="30" customHeight="1" x14ac:dyDescent="0.25">
      <c r="B29" s="12">
        <v>20</v>
      </c>
      <c r="C29" s="16" t="s">
        <v>27</v>
      </c>
      <c r="D29" s="12">
        <v>1</v>
      </c>
      <c r="E29" s="12">
        <f t="shared" si="1"/>
        <v>5.66</v>
      </c>
      <c r="F29" s="101">
        <v>0</v>
      </c>
      <c r="G29" s="12">
        <f t="shared" si="2"/>
        <v>0</v>
      </c>
      <c r="H29" s="91">
        <v>0</v>
      </c>
      <c r="I29" s="12">
        <f t="shared" si="0"/>
        <v>0</v>
      </c>
      <c r="J29" s="12">
        <f t="shared" si="3"/>
        <v>0</v>
      </c>
      <c r="K29" s="12">
        <f t="shared" si="4"/>
        <v>0</v>
      </c>
      <c r="L29" s="12"/>
      <c r="M29" s="12"/>
    </row>
    <row r="30" spans="2:13" ht="37.5" x14ac:dyDescent="0.25">
      <c r="B30" s="12">
        <v>21</v>
      </c>
      <c r="C30" s="16" t="s">
        <v>28</v>
      </c>
      <c r="D30" s="12">
        <v>4</v>
      </c>
      <c r="E30" s="12">
        <f t="shared" si="1"/>
        <v>22.64</v>
      </c>
      <c r="F30" s="101">
        <v>0</v>
      </c>
      <c r="G30" s="12">
        <f t="shared" si="2"/>
        <v>0</v>
      </c>
      <c r="H30" s="91">
        <v>0</v>
      </c>
      <c r="I30" s="12">
        <f t="shared" si="0"/>
        <v>0</v>
      </c>
      <c r="J30" s="12">
        <f t="shared" si="3"/>
        <v>0</v>
      </c>
      <c r="K30" s="12">
        <f t="shared" si="4"/>
        <v>0</v>
      </c>
      <c r="L30" s="12"/>
      <c r="M30" s="12"/>
    </row>
    <row r="31" spans="2:13" ht="35.25" customHeight="1" x14ac:dyDescent="0.25">
      <c r="B31" s="12">
        <v>22</v>
      </c>
      <c r="C31" s="16" t="s">
        <v>29</v>
      </c>
      <c r="D31" s="12">
        <v>26</v>
      </c>
      <c r="E31" s="12">
        <f t="shared" si="1"/>
        <v>147.16</v>
      </c>
      <c r="F31" s="101">
        <v>0</v>
      </c>
      <c r="G31" s="12">
        <f t="shared" si="2"/>
        <v>0</v>
      </c>
      <c r="H31" s="91">
        <v>0</v>
      </c>
      <c r="I31" s="12">
        <f t="shared" si="0"/>
        <v>0</v>
      </c>
      <c r="J31" s="12">
        <f t="shared" si="3"/>
        <v>0</v>
      </c>
      <c r="K31" s="37">
        <f t="shared" si="4"/>
        <v>0</v>
      </c>
      <c r="L31" s="16"/>
      <c r="M31" s="16"/>
    </row>
    <row r="32" spans="2:13" ht="34.5" customHeight="1" x14ac:dyDescent="0.25">
      <c r="B32" s="12">
        <v>23</v>
      </c>
      <c r="C32" s="16" t="s">
        <v>30</v>
      </c>
      <c r="D32" s="12">
        <v>24</v>
      </c>
      <c r="E32" s="12">
        <f t="shared" si="1"/>
        <v>135.84</v>
      </c>
      <c r="F32" s="101">
        <v>0</v>
      </c>
      <c r="G32" s="12">
        <f t="shared" si="2"/>
        <v>0</v>
      </c>
      <c r="H32" s="91">
        <v>1</v>
      </c>
      <c r="I32" s="12">
        <f t="shared" si="0"/>
        <v>5.66</v>
      </c>
      <c r="J32" s="12">
        <f t="shared" si="3"/>
        <v>1</v>
      </c>
      <c r="K32" s="107">
        <f t="shared" si="4"/>
        <v>5.66</v>
      </c>
      <c r="L32" s="16" t="s">
        <v>327</v>
      </c>
      <c r="M32" s="16" t="s">
        <v>306</v>
      </c>
    </row>
    <row r="33" spans="2:13" ht="36" customHeight="1" x14ac:dyDescent="0.25">
      <c r="B33" s="12">
        <v>24</v>
      </c>
      <c r="C33" s="16" t="s">
        <v>31</v>
      </c>
      <c r="D33" s="12">
        <v>100</v>
      </c>
      <c r="E33" s="12">
        <f t="shared" si="1"/>
        <v>566</v>
      </c>
      <c r="F33" s="101">
        <v>13</v>
      </c>
      <c r="G33" s="12">
        <f t="shared" si="2"/>
        <v>73.58</v>
      </c>
      <c r="H33" s="91">
        <v>7</v>
      </c>
      <c r="I33" s="12">
        <f t="shared" si="0"/>
        <v>39.619999999999997</v>
      </c>
      <c r="J33" s="12">
        <f t="shared" si="3"/>
        <v>-6</v>
      </c>
      <c r="K33" s="12">
        <f t="shared" si="4"/>
        <v>-33.96</v>
      </c>
      <c r="L33" s="12"/>
      <c r="M33" s="12"/>
    </row>
    <row r="34" spans="2:13" ht="30" customHeight="1" x14ac:dyDescent="0.25">
      <c r="B34" s="12">
        <v>25</v>
      </c>
      <c r="C34" s="16" t="s">
        <v>113</v>
      </c>
      <c r="D34" s="12">
        <v>9</v>
      </c>
      <c r="E34" s="12">
        <f t="shared" si="1"/>
        <v>50.94</v>
      </c>
      <c r="F34" s="101">
        <v>0</v>
      </c>
      <c r="G34" s="12">
        <f t="shared" si="2"/>
        <v>0</v>
      </c>
      <c r="H34" s="91">
        <v>0</v>
      </c>
      <c r="I34" s="12">
        <f t="shared" si="0"/>
        <v>0</v>
      </c>
      <c r="J34" s="12">
        <f t="shared" si="3"/>
        <v>0</v>
      </c>
      <c r="K34" s="37">
        <f t="shared" si="4"/>
        <v>0</v>
      </c>
      <c r="L34" s="16"/>
      <c r="M34" s="16"/>
    </row>
    <row r="35" spans="2:13" ht="35.25" customHeight="1" x14ac:dyDescent="0.25">
      <c r="B35" s="12">
        <v>26</v>
      </c>
      <c r="C35" s="16" t="s">
        <v>32</v>
      </c>
      <c r="D35" s="12">
        <v>1</v>
      </c>
      <c r="E35" s="12">
        <f t="shared" si="1"/>
        <v>5.66</v>
      </c>
      <c r="F35" s="101">
        <v>0</v>
      </c>
      <c r="G35" s="12">
        <f t="shared" si="2"/>
        <v>0</v>
      </c>
      <c r="H35" s="91">
        <v>0</v>
      </c>
      <c r="I35" s="12">
        <f t="shared" si="0"/>
        <v>0</v>
      </c>
      <c r="J35" s="12">
        <f t="shared" si="3"/>
        <v>0</v>
      </c>
      <c r="K35" s="12">
        <f t="shared" si="4"/>
        <v>0</v>
      </c>
      <c r="L35" s="12"/>
      <c r="M35" s="12"/>
    </row>
    <row r="36" spans="2:13" ht="39.75" customHeight="1" x14ac:dyDescent="0.25">
      <c r="B36" s="12">
        <v>27</v>
      </c>
      <c r="C36" s="16" t="s">
        <v>33</v>
      </c>
      <c r="D36" s="12">
        <v>26</v>
      </c>
      <c r="E36" s="12">
        <f t="shared" si="1"/>
        <v>147.16</v>
      </c>
      <c r="F36" s="101">
        <v>2</v>
      </c>
      <c r="G36" s="12">
        <f t="shared" si="2"/>
        <v>11.32</v>
      </c>
      <c r="H36" s="91">
        <v>3</v>
      </c>
      <c r="I36" s="12">
        <f t="shared" si="0"/>
        <v>16.98</v>
      </c>
      <c r="J36" s="12">
        <f t="shared" si="3"/>
        <v>1</v>
      </c>
      <c r="K36" s="107">
        <f>I36-G36</f>
        <v>5.66</v>
      </c>
      <c r="L36" s="16" t="s">
        <v>326</v>
      </c>
      <c r="M36" s="16" t="s">
        <v>244</v>
      </c>
    </row>
    <row r="37" spans="2:13" ht="32.25" customHeight="1" x14ac:dyDescent="0.25">
      <c r="B37" s="12">
        <v>28</v>
      </c>
      <c r="C37" s="16" t="s">
        <v>34</v>
      </c>
      <c r="D37" s="12">
        <v>1</v>
      </c>
      <c r="E37" s="12">
        <f t="shared" si="1"/>
        <v>5.66</v>
      </c>
      <c r="F37" s="101">
        <v>0</v>
      </c>
      <c r="G37" s="12">
        <f t="shared" si="2"/>
        <v>0</v>
      </c>
      <c r="H37" s="91">
        <v>0</v>
      </c>
      <c r="I37" s="12">
        <f t="shared" si="0"/>
        <v>0</v>
      </c>
      <c r="J37" s="12">
        <f t="shared" si="3"/>
        <v>0</v>
      </c>
      <c r="K37" s="37">
        <f t="shared" si="4"/>
        <v>0</v>
      </c>
      <c r="L37" s="12"/>
      <c r="M37" s="12"/>
    </row>
    <row r="38" spans="2:13" ht="37.5" x14ac:dyDescent="0.25">
      <c r="B38" s="12">
        <v>29</v>
      </c>
      <c r="C38" s="16" t="s">
        <v>35</v>
      </c>
      <c r="D38" s="12">
        <v>1</v>
      </c>
      <c r="E38" s="12">
        <f t="shared" si="1"/>
        <v>5.66</v>
      </c>
      <c r="F38" s="101">
        <v>0</v>
      </c>
      <c r="G38" s="12">
        <f t="shared" si="2"/>
        <v>0</v>
      </c>
      <c r="H38" s="91">
        <v>0</v>
      </c>
      <c r="I38" s="12">
        <f t="shared" si="0"/>
        <v>0</v>
      </c>
      <c r="J38" s="12">
        <f t="shared" si="3"/>
        <v>0</v>
      </c>
      <c r="K38" s="37">
        <f t="shared" si="4"/>
        <v>0</v>
      </c>
      <c r="L38" s="12"/>
      <c r="M38" s="12"/>
    </row>
    <row r="39" spans="2:13" ht="44.25" customHeight="1" x14ac:dyDescent="0.25">
      <c r="B39" s="12">
        <v>30</v>
      </c>
      <c r="C39" s="16" t="s">
        <v>36</v>
      </c>
      <c r="D39" s="12">
        <v>4</v>
      </c>
      <c r="E39" s="12">
        <f t="shared" si="1"/>
        <v>22.64</v>
      </c>
      <c r="F39" s="101">
        <v>0</v>
      </c>
      <c r="G39" s="12">
        <f t="shared" si="2"/>
        <v>0</v>
      </c>
      <c r="H39" s="91">
        <v>4</v>
      </c>
      <c r="I39" s="12">
        <f t="shared" si="0"/>
        <v>22.64</v>
      </c>
      <c r="J39" s="12">
        <f t="shared" si="3"/>
        <v>4</v>
      </c>
      <c r="K39" s="107">
        <f t="shared" si="4"/>
        <v>22.64</v>
      </c>
      <c r="L39" s="16" t="s">
        <v>325</v>
      </c>
      <c r="M39" s="12" t="s">
        <v>305</v>
      </c>
    </row>
    <row r="40" spans="2:13" ht="30.75" customHeight="1" x14ac:dyDescent="0.25">
      <c r="B40" s="12">
        <v>31</v>
      </c>
      <c r="C40" s="16" t="s">
        <v>37</v>
      </c>
      <c r="D40" s="12">
        <v>9</v>
      </c>
      <c r="E40" s="12">
        <f t="shared" si="1"/>
        <v>50.94</v>
      </c>
      <c r="F40" s="101">
        <v>0</v>
      </c>
      <c r="G40" s="12">
        <f t="shared" si="2"/>
        <v>0</v>
      </c>
      <c r="H40" s="91">
        <v>3</v>
      </c>
      <c r="I40" s="12">
        <f t="shared" si="0"/>
        <v>16.98</v>
      </c>
      <c r="J40" s="12">
        <f t="shared" si="3"/>
        <v>3</v>
      </c>
      <c r="K40" s="107">
        <f t="shared" si="4"/>
        <v>16.98</v>
      </c>
      <c r="L40" s="16" t="s">
        <v>335</v>
      </c>
      <c r="M40" s="16" t="s">
        <v>288</v>
      </c>
    </row>
    <row r="41" spans="2:13" ht="29.25" customHeight="1" x14ac:dyDescent="0.25">
      <c r="B41" s="12">
        <v>32</v>
      </c>
      <c r="C41" s="16" t="s">
        <v>38</v>
      </c>
      <c r="D41" s="12">
        <v>1</v>
      </c>
      <c r="E41" s="12">
        <f t="shared" si="1"/>
        <v>5.66</v>
      </c>
      <c r="F41" s="101">
        <v>0</v>
      </c>
      <c r="G41" s="12">
        <f t="shared" si="2"/>
        <v>0</v>
      </c>
      <c r="H41" s="91">
        <v>0</v>
      </c>
      <c r="I41" s="12">
        <f t="shared" si="0"/>
        <v>0</v>
      </c>
      <c r="J41" s="12">
        <f t="shared" si="3"/>
        <v>0</v>
      </c>
      <c r="K41" s="37">
        <f t="shared" si="4"/>
        <v>0</v>
      </c>
      <c r="L41" s="12"/>
      <c r="M41" s="12"/>
    </row>
    <row r="42" spans="2:13" ht="35.25" customHeight="1" x14ac:dyDescent="0.25">
      <c r="B42" s="12">
        <v>33</v>
      </c>
      <c r="C42" s="16" t="s">
        <v>39</v>
      </c>
      <c r="D42" s="12">
        <v>2</v>
      </c>
      <c r="E42" s="12">
        <f t="shared" si="1"/>
        <v>11.32</v>
      </c>
      <c r="F42" s="101">
        <v>0</v>
      </c>
      <c r="G42" s="12">
        <f t="shared" si="2"/>
        <v>0</v>
      </c>
      <c r="H42" s="91">
        <v>0</v>
      </c>
      <c r="I42" s="12">
        <f t="shared" si="0"/>
        <v>0</v>
      </c>
      <c r="J42" s="12">
        <f t="shared" si="3"/>
        <v>0</v>
      </c>
      <c r="K42" s="37">
        <f t="shared" si="4"/>
        <v>0</v>
      </c>
      <c r="L42" s="12"/>
      <c r="M42" s="16"/>
    </row>
    <row r="43" spans="2:13" ht="38.25" customHeight="1" x14ac:dyDescent="0.25">
      <c r="B43" s="12">
        <v>34</v>
      </c>
      <c r="C43" s="16" t="s">
        <v>40</v>
      </c>
      <c r="D43" s="12">
        <v>10</v>
      </c>
      <c r="E43" s="12">
        <f t="shared" si="1"/>
        <v>56.6</v>
      </c>
      <c r="F43" s="101">
        <v>2</v>
      </c>
      <c r="G43" s="12">
        <f t="shared" si="2"/>
        <v>11.32</v>
      </c>
      <c r="H43" s="91">
        <v>0</v>
      </c>
      <c r="I43" s="12">
        <f t="shared" si="0"/>
        <v>0</v>
      </c>
      <c r="J43" s="12">
        <f t="shared" si="3"/>
        <v>-2</v>
      </c>
      <c r="K43" s="12">
        <f t="shared" si="4"/>
        <v>-11.32</v>
      </c>
      <c r="L43" s="12"/>
      <c r="M43" s="12"/>
    </row>
    <row r="44" spans="2:13" ht="30" customHeight="1" x14ac:dyDescent="0.25">
      <c r="B44" s="12">
        <v>35</v>
      </c>
      <c r="C44" s="16" t="s">
        <v>41</v>
      </c>
      <c r="D44" s="12">
        <v>1</v>
      </c>
      <c r="E44" s="12">
        <f t="shared" si="1"/>
        <v>5.66</v>
      </c>
      <c r="F44" s="101">
        <v>1</v>
      </c>
      <c r="G44" s="12">
        <f t="shared" si="2"/>
        <v>5.66</v>
      </c>
      <c r="H44" s="91">
        <v>0</v>
      </c>
      <c r="I44" s="12">
        <f t="shared" si="0"/>
        <v>0</v>
      </c>
      <c r="J44" s="12">
        <f t="shared" si="3"/>
        <v>-1</v>
      </c>
      <c r="K44" s="12">
        <f t="shared" si="4"/>
        <v>-5.66</v>
      </c>
      <c r="L44" s="12"/>
      <c r="M44" s="12"/>
    </row>
    <row r="45" spans="2:13" ht="36.75" customHeight="1" x14ac:dyDescent="0.25">
      <c r="B45" s="12">
        <v>36</v>
      </c>
      <c r="C45" s="16" t="s">
        <v>42</v>
      </c>
      <c r="D45" s="12">
        <v>5</v>
      </c>
      <c r="E45" s="12">
        <f t="shared" si="1"/>
        <v>28.3</v>
      </c>
      <c r="F45" s="101">
        <v>0</v>
      </c>
      <c r="G45" s="12">
        <f t="shared" si="2"/>
        <v>0</v>
      </c>
      <c r="H45" s="91">
        <v>0</v>
      </c>
      <c r="I45" s="12">
        <f t="shared" si="0"/>
        <v>0</v>
      </c>
      <c r="J45" s="12">
        <f t="shared" si="3"/>
        <v>0</v>
      </c>
      <c r="K45" s="12">
        <f t="shared" si="4"/>
        <v>0</v>
      </c>
      <c r="L45" s="12"/>
      <c r="M45" s="12"/>
    </row>
    <row r="46" spans="2:13" ht="37.5" x14ac:dyDescent="0.25">
      <c r="B46" s="12">
        <v>37</v>
      </c>
      <c r="C46" s="16" t="s">
        <v>43</v>
      </c>
      <c r="D46" s="12">
        <v>2</v>
      </c>
      <c r="E46" s="12">
        <f t="shared" si="1"/>
        <v>11.32</v>
      </c>
      <c r="F46" s="101">
        <v>0</v>
      </c>
      <c r="G46" s="12">
        <f t="shared" si="2"/>
        <v>0</v>
      </c>
      <c r="H46" s="91">
        <v>0</v>
      </c>
      <c r="I46" s="12">
        <f t="shared" si="0"/>
        <v>0</v>
      </c>
      <c r="J46" s="12">
        <f t="shared" si="3"/>
        <v>0</v>
      </c>
      <c r="K46" s="12">
        <f t="shared" si="4"/>
        <v>0</v>
      </c>
      <c r="L46" s="12"/>
      <c r="M46" s="12"/>
    </row>
    <row r="47" spans="2:13" ht="45.75" customHeight="1" x14ac:dyDescent="0.25">
      <c r="B47" s="12">
        <v>38</v>
      </c>
      <c r="C47" s="16" t="s">
        <v>122</v>
      </c>
      <c r="D47" s="12">
        <v>4</v>
      </c>
      <c r="E47" s="12">
        <f t="shared" si="1"/>
        <v>22.64</v>
      </c>
      <c r="F47" s="101">
        <v>0</v>
      </c>
      <c r="G47" s="12">
        <f t="shared" si="2"/>
        <v>0</v>
      </c>
      <c r="H47" s="91">
        <v>0</v>
      </c>
      <c r="I47" s="12">
        <f t="shared" si="0"/>
        <v>0</v>
      </c>
      <c r="J47" s="12">
        <f t="shared" si="3"/>
        <v>0</v>
      </c>
      <c r="K47" s="37">
        <f t="shared" si="4"/>
        <v>0</v>
      </c>
      <c r="L47" s="54"/>
      <c r="M47" s="4"/>
    </row>
    <row r="48" spans="2:13" ht="37.5" customHeight="1" x14ac:dyDescent="0.25">
      <c r="B48" s="12">
        <v>39</v>
      </c>
      <c r="C48" s="16" t="s">
        <v>44</v>
      </c>
      <c r="D48" s="12">
        <v>2</v>
      </c>
      <c r="E48" s="12">
        <f t="shared" si="1"/>
        <v>11.32</v>
      </c>
      <c r="F48" s="101">
        <v>0</v>
      </c>
      <c r="G48" s="12">
        <f t="shared" si="2"/>
        <v>0</v>
      </c>
      <c r="H48" s="91">
        <v>0</v>
      </c>
      <c r="I48" s="12">
        <f t="shared" si="0"/>
        <v>0</v>
      </c>
      <c r="J48" s="12">
        <f t="shared" si="3"/>
        <v>0</v>
      </c>
      <c r="K48" s="37">
        <f t="shared" si="4"/>
        <v>0</v>
      </c>
      <c r="L48" s="12"/>
      <c r="M48" s="12"/>
    </row>
    <row r="49" spans="2:13" ht="37.5" x14ac:dyDescent="0.25">
      <c r="B49" s="12">
        <v>40</v>
      </c>
      <c r="C49" s="16" t="s">
        <v>45</v>
      </c>
      <c r="D49" s="12">
        <v>4</v>
      </c>
      <c r="E49" s="12">
        <f t="shared" si="1"/>
        <v>22.64</v>
      </c>
      <c r="F49" s="101">
        <v>1</v>
      </c>
      <c r="G49" s="12">
        <f t="shared" si="2"/>
        <v>5.66</v>
      </c>
      <c r="H49" s="91">
        <v>0</v>
      </c>
      <c r="I49" s="12">
        <f t="shared" si="0"/>
        <v>0</v>
      </c>
      <c r="J49" s="12">
        <f t="shared" si="3"/>
        <v>-1</v>
      </c>
      <c r="K49" s="37">
        <f t="shared" si="4"/>
        <v>-5.66</v>
      </c>
      <c r="L49" s="12"/>
      <c r="M49" s="12"/>
    </row>
    <row r="50" spans="2:13" ht="37.5" x14ac:dyDescent="0.25">
      <c r="B50" s="12">
        <v>41</v>
      </c>
      <c r="C50" s="16" t="s">
        <v>46</v>
      </c>
      <c r="D50" s="12">
        <v>25</v>
      </c>
      <c r="E50" s="12">
        <f t="shared" si="1"/>
        <v>141.5</v>
      </c>
      <c r="F50" s="101">
        <v>2</v>
      </c>
      <c r="G50" s="12">
        <f t="shared" si="2"/>
        <v>11.32</v>
      </c>
      <c r="H50" s="91">
        <v>1</v>
      </c>
      <c r="I50" s="12">
        <f t="shared" si="0"/>
        <v>5.66</v>
      </c>
      <c r="J50" s="12">
        <f t="shared" si="3"/>
        <v>-1</v>
      </c>
      <c r="K50" s="37">
        <f t="shared" si="4"/>
        <v>-5.66</v>
      </c>
      <c r="L50" s="12"/>
      <c r="M50" s="12"/>
    </row>
    <row r="51" spans="2:13" ht="38.25" customHeight="1" x14ac:dyDescent="0.25">
      <c r="B51" s="12">
        <v>42</v>
      </c>
      <c r="C51" s="16" t="s">
        <v>47</v>
      </c>
      <c r="D51" s="12">
        <v>32</v>
      </c>
      <c r="E51" s="12">
        <f t="shared" si="1"/>
        <v>181.12</v>
      </c>
      <c r="F51" s="101">
        <v>3</v>
      </c>
      <c r="G51" s="12">
        <f t="shared" si="2"/>
        <v>16.98</v>
      </c>
      <c r="H51" s="91">
        <v>4</v>
      </c>
      <c r="I51" s="12">
        <f t="shared" si="0"/>
        <v>22.64</v>
      </c>
      <c r="J51" s="12">
        <f t="shared" si="3"/>
        <v>1</v>
      </c>
      <c r="K51" s="107">
        <f t="shared" si="4"/>
        <v>5.66</v>
      </c>
      <c r="L51" s="12" t="s">
        <v>310</v>
      </c>
      <c r="M51" s="16" t="s">
        <v>304</v>
      </c>
    </row>
    <row r="52" spans="2:13" ht="36.75" customHeight="1" x14ac:dyDescent="0.25">
      <c r="B52" s="12">
        <v>43</v>
      </c>
      <c r="C52" s="16" t="s">
        <v>48</v>
      </c>
      <c r="D52" s="12">
        <v>8</v>
      </c>
      <c r="E52" s="12">
        <f t="shared" si="1"/>
        <v>45.28</v>
      </c>
      <c r="F52" s="101">
        <v>0</v>
      </c>
      <c r="G52" s="12">
        <f t="shared" si="2"/>
        <v>0</v>
      </c>
      <c r="H52" s="91">
        <v>0</v>
      </c>
      <c r="I52" s="12">
        <f t="shared" si="0"/>
        <v>0</v>
      </c>
      <c r="J52" s="12">
        <f t="shared" si="3"/>
        <v>0</v>
      </c>
      <c r="K52" s="37">
        <f t="shared" si="4"/>
        <v>0</v>
      </c>
      <c r="L52" s="12"/>
      <c r="M52" s="12"/>
    </row>
    <row r="53" spans="2:13" ht="36.75" customHeight="1" x14ac:dyDescent="0.25">
      <c r="B53" s="12">
        <v>44</v>
      </c>
      <c r="C53" s="16" t="s">
        <v>49</v>
      </c>
      <c r="D53" s="12">
        <v>2</v>
      </c>
      <c r="E53" s="12">
        <f t="shared" si="1"/>
        <v>11.32</v>
      </c>
      <c r="F53" s="101">
        <v>1</v>
      </c>
      <c r="G53" s="12">
        <f t="shared" si="2"/>
        <v>5.66</v>
      </c>
      <c r="H53" s="91">
        <v>0</v>
      </c>
      <c r="I53" s="12">
        <f t="shared" si="0"/>
        <v>0</v>
      </c>
      <c r="J53" s="12">
        <f t="shared" si="3"/>
        <v>-1</v>
      </c>
      <c r="K53" s="37">
        <f t="shared" si="4"/>
        <v>-5.66</v>
      </c>
      <c r="L53" s="12"/>
      <c r="M53" s="12"/>
    </row>
    <row r="54" spans="2:13" ht="36.75" customHeight="1" x14ac:dyDescent="0.25">
      <c r="B54" s="12">
        <v>45</v>
      </c>
      <c r="C54" s="16" t="s">
        <v>110</v>
      </c>
      <c r="D54" s="12">
        <v>1</v>
      </c>
      <c r="E54" s="12">
        <f t="shared" si="1"/>
        <v>5.66</v>
      </c>
      <c r="F54" s="101">
        <v>0</v>
      </c>
      <c r="G54" s="12">
        <f t="shared" si="2"/>
        <v>0</v>
      </c>
      <c r="H54" s="91">
        <v>0</v>
      </c>
      <c r="I54" s="12">
        <f t="shared" si="0"/>
        <v>0</v>
      </c>
      <c r="J54" s="12">
        <f t="shared" si="3"/>
        <v>0</v>
      </c>
      <c r="K54" s="37">
        <f t="shared" si="4"/>
        <v>0</v>
      </c>
      <c r="L54" s="4"/>
      <c r="M54" s="59"/>
    </row>
    <row r="55" spans="2:13" ht="37.5" customHeight="1" x14ac:dyDescent="0.25">
      <c r="B55" s="12">
        <v>46</v>
      </c>
      <c r="C55" s="16" t="s">
        <v>50</v>
      </c>
      <c r="D55" s="12">
        <v>2</v>
      </c>
      <c r="E55" s="12">
        <f t="shared" si="1"/>
        <v>11.32</v>
      </c>
      <c r="F55" s="101">
        <v>0</v>
      </c>
      <c r="G55" s="12">
        <f t="shared" si="2"/>
        <v>0</v>
      </c>
      <c r="H55" s="91">
        <v>0</v>
      </c>
      <c r="I55" s="12">
        <f t="shared" si="0"/>
        <v>0</v>
      </c>
      <c r="J55" s="12">
        <f t="shared" si="3"/>
        <v>0</v>
      </c>
      <c r="K55" s="12">
        <f t="shared" si="4"/>
        <v>0</v>
      </c>
      <c r="L55" s="12"/>
      <c r="M55" s="12"/>
    </row>
    <row r="56" spans="2:13" ht="37.5" x14ac:dyDescent="0.25">
      <c r="B56" s="12">
        <v>47</v>
      </c>
      <c r="C56" s="16" t="s">
        <v>51</v>
      </c>
      <c r="D56" s="12">
        <v>2</v>
      </c>
      <c r="E56" s="12">
        <f t="shared" si="1"/>
        <v>11.32</v>
      </c>
      <c r="F56" s="101">
        <v>0</v>
      </c>
      <c r="G56" s="12">
        <f t="shared" si="2"/>
        <v>0</v>
      </c>
      <c r="H56" s="91">
        <v>0</v>
      </c>
      <c r="I56" s="12">
        <f t="shared" si="0"/>
        <v>0</v>
      </c>
      <c r="J56" s="12">
        <f t="shared" si="3"/>
        <v>0</v>
      </c>
      <c r="K56" s="12">
        <f t="shared" si="4"/>
        <v>0</v>
      </c>
      <c r="L56" s="12"/>
      <c r="M56" s="12"/>
    </row>
    <row r="57" spans="2:13" ht="36" customHeight="1" x14ac:dyDescent="0.25">
      <c r="B57" s="12">
        <v>48</v>
      </c>
      <c r="C57" s="16" t="s">
        <v>52</v>
      </c>
      <c r="D57" s="12">
        <v>1</v>
      </c>
      <c r="E57" s="12">
        <f t="shared" si="1"/>
        <v>5.66</v>
      </c>
      <c r="F57" s="101">
        <v>0</v>
      </c>
      <c r="G57" s="12">
        <f t="shared" si="2"/>
        <v>0</v>
      </c>
      <c r="H57" s="91">
        <v>0</v>
      </c>
      <c r="I57" s="12">
        <f t="shared" si="0"/>
        <v>0</v>
      </c>
      <c r="J57" s="12">
        <f t="shared" si="3"/>
        <v>0</v>
      </c>
      <c r="K57" s="12">
        <f t="shared" si="4"/>
        <v>0</v>
      </c>
      <c r="L57" s="12"/>
      <c r="M57" s="12"/>
    </row>
    <row r="58" spans="2:13" ht="34.5" customHeight="1" x14ac:dyDescent="0.25">
      <c r="B58" s="12">
        <v>49</v>
      </c>
      <c r="C58" s="16" t="s">
        <v>121</v>
      </c>
      <c r="D58" s="12">
        <v>1</v>
      </c>
      <c r="E58" s="12">
        <f t="shared" si="1"/>
        <v>5.66</v>
      </c>
      <c r="F58" s="101">
        <v>0</v>
      </c>
      <c r="G58" s="12">
        <f t="shared" si="2"/>
        <v>0</v>
      </c>
      <c r="H58" s="91">
        <v>0</v>
      </c>
      <c r="I58" s="12">
        <f t="shared" si="0"/>
        <v>0</v>
      </c>
      <c r="J58" s="12">
        <f t="shared" si="3"/>
        <v>0</v>
      </c>
      <c r="K58" s="37">
        <f t="shared" si="4"/>
        <v>0</v>
      </c>
      <c r="L58" s="12"/>
      <c r="M58" s="12"/>
    </row>
    <row r="59" spans="2:13" ht="25.5" customHeight="1" x14ac:dyDescent="0.25">
      <c r="B59" s="12">
        <v>50</v>
      </c>
      <c r="C59" s="16" t="s">
        <v>53</v>
      </c>
      <c r="D59" s="12">
        <v>1</v>
      </c>
      <c r="E59" s="12">
        <f t="shared" si="1"/>
        <v>5.66</v>
      </c>
      <c r="F59" s="101">
        <v>0</v>
      </c>
      <c r="G59" s="12">
        <f t="shared" si="2"/>
        <v>0</v>
      </c>
      <c r="H59" s="91">
        <v>0</v>
      </c>
      <c r="I59" s="12">
        <f t="shared" si="0"/>
        <v>0</v>
      </c>
      <c r="J59" s="12">
        <f t="shared" si="3"/>
        <v>0</v>
      </c>
      <c r="K59" s="12">
        <f t="shared" si="4"/>
        <v>0</v>
      </c>
      <c r="L59" s="12"/>
      <c r="M59" s="12"/>
    </row>
    <row r="60" spans="2:13" ht="26.25" customHeight="1" x14ac:dyDescent="0.25">
      <c r="B60" s="12">
        <v>51</v>
      </c>
      <c r="C60" s="16" t="s">
        <v>54</v>
      </c>
      <c r="D60" s="12">
        <v>2</v>
      </c>
      <c r="E60" s="12">
        <f t="shared" si="1"/>
        <v>11.32</v>
      </c>
      <c r="F60" s="101">
        <v>0</v>
      </c>
      <c r="G60" s="12">
        <f t="shared" si="2"/>
        <v>0</v>
      </c>
      <c r="H60" s="91">
        <v>0</v>
      </c>
      <c r="I60" s="12">
        <f t="shared" si="0"/>
        <v>0</v>
      </c>
      <c r="J60" s="12">
        <f t="shared" si="3"/>
        <v>0</v>
      </c>
      <c r="K60" s="12">
        <f t="shared" si="4"/>
        <v>0</v>
      </c>
      <c r="L60" s="12"/>
      <c r="M60" s="12"/>
    </row>
    <row r="61" spans="2:13" ht="27" customHeight="1" x14ac:dyDescent="0.25">
      <c r="B61" s="12">
        <v>52</v>
      </c>
      <c r="C61" s="16" t="s">
        <v>55</v>
      </c>
      <c r="D61" s="12">
        <v>2</v>
      </c>
      <c r="E61" s="12">
        <f t="shared" si="1"/>
        <v>11.32</v>
      </c>
      <c r="F61" s="101">
        <v>0</v>
      </c>
      <c r="G61" s="12">
        <f t="shared" si="2"/>
        <v>0</v>
      </c>
      <c r="H61" s="91">
        <v>0</v>
      </c>
      <c r="I61" s="12">
        <f t="shared" si="0"/>
        <v>0</v>
      </c>
      <c r="J61" s="12">
        <f t="shared" si="3"/>
        <v>0</v>
      </c>
      <c r="K61" s="12">
        <f t="shared" si="4"/>
        <v>0</v>
      </c>
      <c r="L61" s="12"/>
      <c r="M61" s="12"/>
    </row>
    <row r="62" spans="2:13" ht="28.5" customHeight="1" x14ac:dyDescent="0.25">
      <c r="B62" s="12">
        <v>54</v>
      </c>
      <c r="C62" s="16" t="s">
        <v>57</v>
      </c>
      <c r="D62" s="12">
        <v>2</v>
      </c>
      <c r="E62" s="12">
        <f t="shared" si="1"/>
        <v>11.32</v>
      </c>
      <c r="F62" s="101">
        <v>0</v>
      </c>
      <c r="G62" s="12">
        <f t="shared" si="2"/>
        <v>0</v>
      </c>
      <c r="H62" s="91">
        <v>1</v>
      </c>
      <c r="I62" s="12">
        <f t="shared" ref="I62:I129" si="5">H62*566/100</f>
        <v>5.66</v>
      </c>
      <c r="J62" s="12">
        <f t="shared" si="3"/>
        <v>1</v>
      </c>
      <c r="K62" s="107">
        <f t="shared" si="4"/>
        <v>5.66</v>
      </c>
      <c r="L62" s="16" t="s">
        <v>309</v>
      </c>
      <c r="M62" s="12" t="s">
        <v>308</v>
      </c>
    </row>
    <row r="63" spans="2:13" ht="30" customHeight="1" x14ac:dyDescent="0.25">
      <c r="B63" s="12">
        <v>55</v>
      </c>
      <c r="C63" s="16" t="s">
        <v>58</v>
      </c>
      <c r="D63" s="12">
        <v>1</v>
      </c>
      <c r="E63" s="12">
        <f t="shared" si="1"/>
        <v>5.66</v>
      </c>
      <c r="F63" s="101">
        <v>0</v>
      </c>
      <c r="G63" s="12">
        <f t="shared" si="2"/>
        <v>0</v>
      </c>
      <c r="H63" s="91">
        <v>0</v>
      </c>
      <c r="I63" s="12">
        <f t="shared" si="5"/>
        <v>0</v>
      </c>
      <c r="J63" s="12">
        <f t="shared" si="3"/>
        <v>0</v>
      </c>
      <c r="K63" s="12">
        <f t="shared" si="4"/>
        <v>0</v>
      </c>
      <c r="L63" s="12"/>
      <c r="M63" s="12"/>
    </row>
    <row r="64" spans="2:13" ht="35.25" customHeight="1" x14ac:dyDescent="0.25">
      <c r="B64" s="12">
        <v>56</v>
      </c>
      <c r="C64" s="16" t="s">
        <v>59</v>
      </c>
      <c r="D64" s="12">
        <v>1</v>
      </c>
      <c r="E64" s="12">
        <f t="shared" si="1"/>
        <v>5.66</v>
      </c>
      <c r="F64" s="101">
        <v>0</v>
      </c>
      <c r="G64" s="12">
        <f t="shared" si="2"/>
        <v>0</v>
      </c>
      <c r="H64" s="91">
        <v>0</v>
      </c>
      <c r="I64" s="12">
        <f t="shared" si="5"/>
        <v>0</v>
      </c>
      <c r="J64" s="12">
        <f t="shared" si="3"/>
        <v>0</v>
      </c>
      <c r="K64" s="12">
        <f t="shared" si="4"/>
        <v>0</v>
      </c>
      <c r="L64" s="12"/>
      <c r="M64" s="12"/>
    </row>
    <row r="65" spans="2:13" ht="27.75" customHeight="1" x14ac:dyDescent="0.25">
      <c r="B65" s="12">
        <v>57</v>
      </c>
      <c r="C65" s="16" t="s">
        <v>60</v>
      </c>
      <c r="D65" s="12">
        <v>1</v>
      </c>
      <c r="E65" s="12">
        <f t="shared" si="1"/>
        <v>5.66</v>
      </c>
      <c r="F65" s="101">
        <v>0</v>
      </c>
      <c r="G65" s="12">
        <f t="shared" si="2"/>
        <v>0</v>
      </c>
      <c r="H65" s="91">
        <v>0</v>
      </c>
      <c r="I65" s="12">
        <f t="shared" si="5"/>
        <v>0</v>
      </c>
      <c r="J65" s="12">
        <f t="shared" si="3"/>
        <v>0</v>
      </c>
      <c r="K65" s="12">
        <f t="shared" si="4"/>
        <v>0</v>
      </c>
      <c r="L65" s="12"/>
      <c r="M65" s="12"/>
    </row>
    <row r="66" spans="2:13" ht="30.75" customHeight="1" x14ac:dyDescent="0.25">
      <c r="B66" s="12">
        <v>58</v>
      </c>
      <c r="C66" s="5" t="s">
        <v>117</v>
      </c>
      <c r="D66" s="12">
        <v>2</v>
      </c>
      <c r="E66" s="12">
        <f t="shared" si="1"/>
        <v>11.32</v>
      </c>
      <c r="F66" s="101">
        <v>0</v>
      </c>
      <c r="G66" s="12">
        <f t="shared" si="2"/>
        <v>0</v>
      </c>
      <c r="H66" s="91">
        <v>0</v>
      </c>
      <c r="I66" s="12">
        <f t="shared" si="5"/>
        <v>0</v>
      </c>
      <c r="J66" s="12">
        <f t="shared" si="3"/>
        <v>0</v>
      </c>
      <c r="K66" s="37">
        <f t="shared" si="4"/>
        <v>0</v>
      </c>
      <c r="L66" s="54"/>
      <c r="M66" s="66"/>
    </row>
    <row r="67" spans="2:13" ht="30.75" customHeight="1" x14ac:dyDescent="0.25">
      <c r="B67" s="12">
        <v>59</v>
      </c>
      <c r="C67" s="16" t="s">
        <v>61</v>
      </c>
      <c r="D67" s="12">
        <v>1</v>
      </c>
      <c r="E67" s="12">
        <f t="shared" si="1"/>
        <v>5.66</v>
      </c>
      <c r="F67" s="101">
        <v>0</v>
      </c>
      <c r="G67" s="12">
        <f t="shared" si="2"/>
        <v>0</v>
      </c>
      <c r="H67" s="91">
        <v>0</v>
      </c>
      <c r="I67" s="12">
        <f t="shared" si="5"/>
        <v>0</v>
      </c>
      <c r="J67" s="12">
        <f t="shared" si="3"/>
        <v>0</v>
      </c>
      <c r="K67" s="12">
        <f t="shared" si="4"/>
        <v>0</v>
      </c>
      <c r="L67" s="12"/>
      <c r="M67" s="12"/>
    </row>
    <row r="68" spans="2:13" ht="37.5" x14ac:dyDescent="0.25">
      <c r="B68" s="12">
        <v>60</v>
      </c>
      <c r="C68" s="16" t="s">
        <v>62</v>
      </c>
      <c r="D68" s="12">
        <v>2</v>
      </c>
      <c r="E68" s="12">
        <f t="shared" si="1"/>
        <v>11.32</v>
      </c>
      <c r="F68" s="101">
        <v>0</v>
      </c>
      <c r="G68" s="12">
        <f t="shared" si="2"/>
        <v>0</v>
      </c>
      <c r="H68" s="91">
        <v>0</v>
      </c>
      <c r="I68" s="12">
        <f t="shared" si="5"/>
        <v>0</v>
      </c>
      <c r="J68" s="12">
        <f t="shared" si="3"/>
        <v>0</v>
      </c>
      <c r="K68" s="12">
        <f t="shared" si="4"/>
        <v>0</v>
      </c>
      <c r="L68" s="12"/>
      <c r="M68" s="12"/>
    </row>
    <row r="69" spans="2:13" ht="37.5" x14ac:dyDescent="0.25">
      <c r="B69" s="12">
        <v>61</v>
      </c>
      <c r="C69" s="16" t="s">
        <v>63</v>
      </c>
      <c r="D69" s="12">
        <v>2</v>
      </c>
      <c r="E69" s="12">
        <f t="shared" si="1"/>
        <v>11.32</v>
      </c>
      <c r="F69" s="101">
        <v>0</v>
      </c>
      <c r="G69" s="12">
        <f t="shared" si="2"/>
        <v>0</v>
      </c>
      <c r="H69" s="91">
        <v>0</v>
      </c>
      <c r="I69" s="12">
        <f t="shared" si="5"/>
        <v>0</v>
      </c>
      <c r="J69" s="12">
        <f t="shared" si="3"/>
        <v>0</v>
      </c>
      <c r="K69" s="12">
        <f t="shared" si="4"/>
        <v>0</v>
      </c>
      <c r="L69" s="12"/>
      <c r="M69" s="12"/>
    </row>
    <row r="70" spans="2:13" ht="37.5" x14ac:dyDescent="0.25">
      <c r="B70" s="12">
        <v>62</v>
      </c>
      <c r="C70" s="16" t="s">
        <v>64</v>
      </c>
      <c r="D70" s="12">
        <v>2</v>
      </c>
      <c r="E70" s="12">
        <f t="shared" si="1"/>
        <v>11.32</v>
      </c>
      <c r="F70" s="101">
        <v>0</v>
      </c>
      <c r="G70" s="12">
        <f t="shared" si="2"/>
        <v>0</v>
      </c>
      <c r="H70" s="91">
        <v>0</v>
      </c>
      <c r="I70" s="12">
        <f t="shared" si="5"/>
        <v>0</v>
      </c>
      <c r="J70" s="12">
        <f t="shared" si="3"/>
        <v>0</v>
      </c>
      <c r="K70" s="12">
        <f t="shared" si="4"/>
        <v>0</v>
      </c>
      <c r="L70" s="12"/>
      <c r="M70" s="12"/>
    </row>
    <row r="71" spans="2:13" ht="35.25" customHeight="1" x14ac:dyDescent="0.25">
      <c r="B71" s="12">
        <v>63</v>
      </c>
      <c r="C71" s="16" t="s">
        <v>65</v>
      </c>
      <c r="D71" s="12">
        <v>2</v>
      </c>
      <c r="E71" s="12">
        <f t="shared" si="1"/>
        <v>11.32</v>
      </c>
      <c r="F71" s="101">
        <v>1</v>
      </c>
      <c r="G71" s="12">
        <f t="shared" si="2"/>
        <v>5.66</v>
      </c>
      <c r="H71" s="91">
        <v>0</v>
      </c>
      <c r="I71" s="12">
        <f t="shared" si="5"/>
        <v>0</v>
      </c>
      <c r="J71" s="12">
        <f t="shared" si="3"/>
        <v>-1</v>
      </c>
      <c r="K71" s="12">
        <f t="shared" si="4"/>
        <v>-5.66</v>
      </c>
      <c r="L71" s="12"/>
      <c r="M71" s="12"/>
    </row>
    <row r="72" spans="2:13" ht="39" customHeight="1" x14ac:dyDescent="0.25">
      <c r="B72" s="12">
        <v>64</v>
      </c>
      <c r="C72" s="16" t="s">
        <v>66</v>
      </c>
      <c r="D72" s="12">
        <v>4</v>
      </c>
      <c r="E72" s="12">
        <f t="shared" si="1"/>
        <v>22.64</v>
      </c>
      <c r="F72" s="101">
        <v>0</v>
      </c>
      <c r="G72" s="12">
        <f t="shared" si="2"/>
        <v>0</v>
      </c>
      <c r="H72" s="91">
        <v>0</v>
      </c>
      <c r="I72" s="12">
        <f t="shared" si="5"/>
        <v>0</v>
      </c>
      <c r="J72" s="12">
        <f t="shared" si="3"/>
        <v>0</v>
      </c>
      <c r="K72" s="12">
        <f t="shared" si="4"/>
        <v>0</v>
      </c>
      <c r="L72" s="12"/>
      <c r="M72" s="12"/>
    </row>
    <row r="73" spans="2:13" ht="37.5" x14ac:dyDescent="0.25">
      <c r="B73" s="12">
        <v>65</v>
      </c>
      <c r="C73" s="16" t="s">
        <v>67</v>
      </c>
      <c r="D73" s="12">
        <v>6</v>
      </c>
      <c r="E73" s="12">
        <f t="shared" si="1"/>
        <v>33.96</v>
      </c>
      <c r="F73" s="101">
        <v>0</v>
      </c>
      <c r="G73" s="12">
        <f t="shared" si="2"/>
        <v>0</v>
      </c>
      <c r="H73" s="91">
        <v>0</v>
      </c>
      <c r="I73" s="12">
        <f t="shared" si="5"/>
        <v>0</v>
      </c>
      <c r="J73" s="12">
        <f t="shared" si="3"/>
        <v>0</v>
      </c>
      <c r="K73" s="12">
        <f t="shared" si="4"/>
        <v>0</v>
      </c>
      <c r="L73" s="12"/>
      <c r="M73" s="12"/>
    </row>
    <row r="74" spans="2:13" ht="30.75" customHeight="1" x14ac:dyDescent="0.25">
      <c r="B74" s="12">
        <v>66</v>
      </c>
      <c r="C74" s="16" t="s">
        <v>68</v>
      </c>
      <c r="D74" s="12">
        <v>2</v>
      </c>
      <c r="E74" s="12">
        <f t="shared" ref="E74:E127" si="6">D74*566/100</f>
        <v>11.32</v>
      </c>
      <c r="F74" s="101">
        <v>0</v>
      </c>
      <c r="G74" s="12">
        <f t="shared" ref="G74:G124" si="7">F74*566/100</f>
        <v>0</v>
      </c>
      <c r="H74" s="91">
        <v>2</v>
      </c>
      <c r="I74" s="12">
        <f t="shared" si="5"/>
        <v>11.32</v>
      </c>
      <c r="J74" s="12">
        <f t="shared" ref="J74:J124" si="8">H74-F74</f>
        <v>2</v>
      </c>
      <c r="K74" s="107">
        <f t="shared" ref="K74:K142" si="9">I74-G74</f>
        <v>11.32</v>
      </c>
      <c r="L74" s="4" t="s">
        <v>311</v>
      </c>
      <c r="M74" s="66" t="s">
        <v>246</v>
      </c>
    </row>
    <row r="75" spans="2:13" ht="37.5" x14ac:dyDescent="0.25">
      <c r="B75" s="12">
        <v>67</v>
      </c>
      <c r="C75" s="16" t="s">
        <v>69</v>
      </c>
      <c r="D75" s="12">
        <v>6</v>
      </c>
      <c r="E75" s="12">
        <f t="shared" si="6"/>
        <v>33.96</v>
      </c>
      <c r="F75" s="101">
        <v>0</v>
      </c>
      <c r="G75" s="12">
        <f t="shared" si="7"/>
        <v>0</v>
      </c>
      <c r="H75" s="91">
        <v>0</v>
      </c>
      <c r="I75" s="12">
        <f t="shared" si="5"/>
        <v>0</v>
      </c>
      <c r="J75" s="12">
        <f t="shared" si="8"/>
        <v>0</v>
      </c>
      <c r="K75" s="12">
        <f t="shared" si="9"/>
        <v>0</v>
      </c>
      <c r="L75" s="12"/>
      <c r="M75" s="12"/>
    </row>
    <row r="76" spans="2:13" ht="37.5" x14ac:dyDescent="0.25">
      <c r="B76" s="12">
        <v>68</v>
      </c>
      <c r="C76" s="16" t="s">
        <v>70</v>
      </c>
      <c r="D76" s="12">
        <v>4</v>
      </c>
      <c r="E76" s="12">
        <f t="shared" si="6"/>
        <v>22.64</v>
      </c>
      <c r="F76" s="101">
        <v>0</v>
      </c>
      <c r="G76" s="12">
        <f t="shared" si="7"/>
        <v>0</v>
      </c>
      <c r="H76" s="91">
        <v>0</v>
      </c>
      <c r="I76" s="12">
        <f t="shared" si="5"/>
        <v>0</v>
      </c>
      <c r="J76" s="12">
        <f t="shared" si="8"/>
        <v>0</v>
      </c>
      <c r="K76" s="12">
        <f t="shared" si="9"/>
        <v>0</v>
      </c>
      <c r="L76" s="12"/>
      <c r="M76" s="12"/>
    </row>
    <row r="77" spans="2:13" ht="30" customHeight="1" x14ac:dyDescent="0.25">
      <c r="B77" s="12">
        <v>69</v>
      </c>
      <c r="C77" s="16" t="s">
        <v>71</v>
      </c>
      <c r="D77" s="12">
        <v>10</v>
      </c>
      <c r="E77" s="12">
        <f t="shared" si="6"/>
        <v>56.6</v>
      </c>
      <c r="F77" s="101">
        <v>0</v>
      </c>
      <c r="G77" s="12">
        <f t="shared" si="7"/>
        <v>0</v>
      </c>
      <c r="H77" s="91">
        <v>0</v>
      </c>
      <c r="I77" s="12">
        <f t="shared" si="5"/>
        <v>0</v>
      </c>
      <c r="J77" s="12">
        <f t="shared" si="8"/>
        <v>0</v>
      </c>
      <c r="K77" s="12">
        <f t="shared" si="9"/>
        <v>0</v>
      </c>
      <c r="L77" s="12"/>
      <c r="M77" s="12"/>
    </row>
    <row r="78" spans="2:13" ht="35.25" customHeight="1" x14ac:dyDescent="0.25">
      <c r="B78" s="12">
        <v>70</v>
      </c>
      <c r="C78" s="16" t="s">
        <v>72</v>
      </c>
      <c r="D78" s="12">
        <v>4</v>
      </c>
      <c r="E78" s="12">
        <f t="shared" si="6"/>
        <v>22.64</v>
      </c>
      <c r="F78" s="101">
        <v>0</v>
      </c>
      <c r="G78" s="12">
        <f t="shared" si="7"/>
        <v>0</v>
      </c>
      <c r="H78" s="91">
        <v>0</v>
      </c>
      <c r="I78" s="12">
        <f t="shared" si="5"/>
        <v>0</v>
      </c>
      <c r="J78" s="12">
        <f t="shared" si="8"/>
        <v>0</v>
      </c>
      <c r="K78" s="12">
        <f t="shared" si="9"/>
        <v>0</v>
      </c>
      <c r="L78" s="12"/>
      <c r="M78" s="12"/>
    </row>
    <row r="79" spans="2:13" ht="42.75" customHeight="1" x14ac:dyDescent="0.25">
      <c r="B79" s="12">
        <v>71</v>
      </c>
      <c r="C79" s="16" t="s">
        <v>73</v>
      </c>
      <c r="D79" s="12">
        <v>6</v>
      </c>
      <c r="E79" s="12">
        <f t="shared" si="6"/>
        <v>33.96</v>
      </c>
      <c r="F79" s="101">
        <v>0</v>
      </c>
      <c r="G79" s="12">
        <f t="shared" si="7"/>
        <v>0</v>
      </c>
      <c r="H79" s="91">
        <v>0</v>
      </c>
      <c r="I79" s="12">
        <f t="shared" si="5"/>
        <v>0</v>
      </c>
      <c r="J79" s="12">
        <f t="shared" si="8"/>
        <v>0</v>
      </c>
      <c r="K79" s="12">
        <f t="shared" si="9"/>
        <v>0</v>
      </c>
      <c r="L79" s="12"/>
      <c r="M79" s="12"/>
    </row>
    <row r="80" spans="2:13" ht="37.5" customHeight="1" x14ac:dyDescent="0.25">
      <c r="B80" s="12">
        <v>72</v>
      </c>
      <c r="C80" s="16" t="s">
        <v>74</v>
      </c>
      <c r="D80" s="12">
        <v>1</v>
      </c>
      <c r="E80" s="12">
        <f t="shared" si="6"/>
        <v>5.66</v>
      </c>
      <c r="F80" s="101">
        <v>0</v>
      </c>
      <c r="G80" s="12">
        <f t="shared" si="7"/>
        <v>0</v>
      </c>
      <c r="H80" s="91">
        <v>0</v>
      </c>
      <c r="I80" s="12">
        <f t="shared" si="5"/>
        <v>0</v>
      </c>
      <c r="J80" s="12">
        <f t="shared" si="8"/>
        <v>0</v>
      </c>
      <c r="K80" s="12">
        <f t="shared" si="9"/>
        <v>0</v>
      </c>
      <c r="L80" s="12"/>
      <c r="M80" s="12"/>
    </row>
    <row r="81" spans="2:13" ht="48" customHeight="1" x14ac:dyDescent="0.25">
      <c r="B81" s="12">
        <v>73</v>
      </c>
      <c r="C81" s="16" t="s">
        <v>75</v>
      </c>
      <c r="D81" s="12">
        <v>1</v>
      </c>
      <c r="E81" s="12">
        <f t="shared" si="6"/>
        <v>5.66</v>
      </c>
      <c r="F81" s="101">
        <v>1</v>
      </c>
      <c r="G81" s="12">
        <f t="shared" si="7"/>
        <v>5.66</v>
      </c>
      <c r="H81" s="91">
        <v>0</v>
      </c>
      <c r="I81" s="12">
        <f t="shared" si="5"/>
        <v>0</v>
      </c>
      <c r="J81" s="12">
        <f t="shared" si="8"/>
        <v>-1</v>
      </c>
      <c r="K81" s="12">
        <f t="shared" si="9"/>
        <v>-5.66</v>
      </c>
      <c r="L81" s="12"/>
      <c r="M81" s="12"/>
    </row>
    <row r="82" spans="2:13" ht="37.5" x14ac:dyDescent="0.25">
      <c r="B82" s="12">
        <v>74</v>
      </c>
      <c r="C82" s="16" t="s">
        <v>76</v>
      </c>
      <c r="D82" s="12">
        <v>1</v>
      </c>
      <c r="E82" s="12">
        <f t="shared" si="6"/>
        <v>5.66</v>
      </c>
      <c r="F82" s="101">
        <v>0</v>
      </c>
      <c r="G82" s="12">
        <f t="shared" si="7"/>
        <v>0</v>
      </c>
      <c r="H82" s="91">
        <v>0</v>
      </c>
      <c r="I82" s="12">
        <f t="shared" si="5"/>
        <v>0</v>
      </c>
      <c r="J82" s="12">
        <f t="shared" si="8"/>
        <v>0</v>
      </c>
      <c r="K82" s="12">
        <f t="shared" si="9"/>
        <v>0</v>
      </c>
      <c r="L82" s="12"/>
      <c r="M82" s="12"/>
    </row>
    <row r="83" spans="2:13" ht="46.5" customHeight="1" x14ac:dyDescent="0.25">
      <c r="B83" s="12">
        <v>75</v>
      </c>
      <c r="C83" s="16" t="s">
        <v>77</v>
      </c>
      <c r="D83" s="12">
        <v>1</v>
      </c>
      <c r="E83" s="12">
        <f t="shared" si="6"/>
        <v>5.66</v>
      </c>
      <c r="F83" s="101">
        <v>0</v>
      </c>
      <c r="G83" s="12">
        <f t="shared" si="7"/>
        <v>0</v>
      </c>
      <c r="H83" s="91">
        <v>0</v>
      </c>
      <c r="I83" s="12">
        <f t="shared" si="5"/>
        <v>0</v>
      </c>
      <c r="J83" s="12">
        <f t="shared" si="8"/>
        <v>0</v>
      </c>
      <c r="K83" s="12">
        <f t="shared" si="9"/>
        <v>0</v>
      </c>
      <c r="L83" s="12"/>
      <c r="M83" s="12"/>
    </row>
    <row r="84" spans="2:13" ht="47.25" customHeight="1" x14ac:dyDescent="0.25">
      <c r="B84" s="12">
        <v>76</v>
      </c>
      <c r="C84" s="16" t="s">
        <v>78</v>
      </c>
      <c r="D84" s="12">
        <v>1</v>
      </c>
      <c r="E84" s="12">
        <f t="shared" si="6"/>
        <v>5.66</v>
      </c>
      <c r="F84" s="101">
        <v>0</v>
      </c>
      <c r="G84" s="12">
        <f t="shared" si="7"/>
        <v>0</v>
      </c>
      <c r="H84" s="91">
        <v>0</v>
      </c>
      <c r="I84" s="12">
        <f t="shared" si="5"/>
        <v>0</v>
      </c>
      <c r="J84" s="12">
        <f t="shared" si="8"/>
        <v>0</v>
      </c>
      <c r="K84" s="12">
        <f t="shared" si="9"/>
        <v>0</v>
      </c>
      <c r="L84" s="12"/>
      <c r="M84" s="12"/>
    </row>
    <row r="85" spans="2:13" ht="37.5" x14ac:dyDescent="0.25">
      <c r="B85" s="12">
        <v>77</v>
      </c>
      <c r="C85" s="16" t="s">
        <v>79</v>
      </c>
      <c r="D85" s="12">
        <v>4</v>
      </c>
      <c r="E85" s="12">
        <f t="shared" si="6"/>
        <v>22.64</v>
      </c>
      <c r="F85" s="101">
        <v>1</v>
      </c>
      <c r="G85" s="12">
        <f t="shared" si="7"/>
        <v>5.66</v>
      </c>
      <c r="H85" s="91">
        <v>0</v>
      </c>
      <c r="I85" s="12">
        <f t="shared" si="5"/>
        <v>0</v>
      </c>
      <c r="J85" s="12">
        <f t="shared" si="8"/>
        <v>-1</v>
      </c>
      <c r="K85" s="37">
        <f t="shared" si="9"/>
        <v>-5.66</v>
      </c>
      <c r="L85" s="54"/>
      <c r="M85" s="66"/>
    </row>
    <row r="86" spans="2:13" ht="39.75" customHeight="1" x14ac:dyDescent="0.25">
      <c r="B86" s="12">
        <v>78</v>
      </c>
      <c r="C86" s="16" t="s">
        <v>80</v>
      </c>
      <c r="D86" s="12">
        <v>1</v>
      </c>
      <c r="E86" s="12">
        <f t="shared" si="6"/>
        <v>5.66</v>
      </c>
      <c r="F86" s="101">
        <v>0</v>
      </c>
      <c r="G86" s="12">
        <f t="shared" si="7"/>
        <v>0</v>
      </c>
      <c r="H86" s="91">
        <v>0</v>
      </c>
      <c r="I86" s="12">
        <f t="shared" si="5"/>
        <v>0</v>
      </c>
      <c r="J86" s="12">
        <f t="shared" si="8"/>
        <v>0</v>
      </c>
      <c r="K86" s="12">
        <f t="shared" si="9"/>
        <v>0</v>
      </c>
      <c r="L86" s="12"/>
      <c r="M86" s="12"/>
    </row>
    <row r="87" spans="2:13" ht="37.5" x14ac:dyDescent="0.25">
      <c r="B87" s="12">
        <v>79</v>
      </c>
      <c r="C87" s="16" t="s">
        <v>81</v>
      </c>
      <c r="D87" s="12">
        <v>2</v>
      </c>
      <c r="E87" s="12">
        <f t="shared" si="6"/>
        <v>11.32</v>
      </c>
      <c r="F87" s="101">
        <v>0</v>
      </c>
      <c r="G87" s="12">
        <f t="shared" si="7"/>
        <v>0</v>
      </c>
      <c r="H87" s="91">
        <v>0</v>
      </c>
      <c r="I87" s="12">
        <f t="shared" si="5"/>
        <v>0</v>
      </c>
      <c r="J87" s="12">
        <f t="shared" si="8"/>
        <v>0</v>
      </c>
      <c r="K87" s="12">
        <f t="shared" si="9"/>
        <v>0</v>
      </c>
      <c r="L87" s="12"/>
      <c r="M87" s="12"/>
    </row>
    <row r="88" spans="2:13" ht="30.75" customHeight="1" x14ac:dyDescent="0.25">
      <c r="B88" s="12">
        <v>80</v>
      </c>
      <c r="C88" s="16" t="s">
        <v>82</v>
      </c>
      <c r="D88" s="12">
        <v>1</v>
      </c>
      <c r="E88" s="12">
        <f t="shared" si="6"/>
        <v>5.66</v>
      </c>
      <c r="F88" s="101">
        <v>0</v>
      </c>
      <c r="G88" s="12">
        <f t="shared" si="7"/>
        <v>0</v>
      </c>
      <c r="H88" s="91">
        <v>0</v>
      </c>
      <c r="I88" s="12">
        <f t="shared" si="5"/>
        <v>0</v>
      </c>
      <c r="J88" s="12">
        <f t="shared" si="8"/>
        <v>0</v>
      </c>
      <c r="K88" s="12">
        <f t="shared" si="9"/>
        <v>0</v>
      </c>
      <c r="L88" s="12"/>
      <c r="M88" s="12"/>
    </row>
    <row r="89" spans="2:13" ht="39.75" customHeight="1" x14ac:dyDescent="0.25">
      <c r="B89" s="12">
        <v>81</v>
      </c>
      <c r="C89" s="16" t="s">
        <v>77</v>
      </c>
      <c r="D89" s="12">
        <v>1</v>
      </c>
      <c r="E89" s="12">
        <f t="shared" si="6"/>
        <v>5.66</v>
      </c>
      <c r="F89" s="101">
        <v>0</v>
      </c>
      <c r="G89" s="12">
        <f t="shared" si="7"/>
        <v>0</v>
      </c>
      <c r="H89" s="91">
        <v>0</v>
      </c>
      <c r="I89" s="12">
        <f t="shared" si="5"/>
        <v>0</v>
      </c>
      <c r="J89" s="12">
        <f t="shared" si="8"/>
        <v>0</v>
      </c>
      <c r="K89" s="12">
        <f t="shared" si="9"/>
        <v>0</v>
      </c>
      <c r="L89" s="12"/>
      <c r="M89" s="12"/>
    </row>
    <row r="90" spans="2:13" ht="37.5" x14ac:dyDescent="0.25">
      <c r="B90" s="12">
        <v>82</v>
      </c>
      <c r="C90" s="16" t="s">
        <v>83</v>
      </c>
      <c r="D90" s="12">
        <v>1</v>
      </c>
      <c r="E90" s="12">
        <f t="shared" si="6"/>
        <v>5.66</v>
      </c>
      <c r="F90" s="101">
        <v>0</v>
      </c>
      <c r="G90" s="12">
        <f t="shared" si="7"/>
        <v>0</v>
      </c>
      <c r="H90" s="91">
        <v>0</v>
      </c>
      <c r="I90" s="12">
        <f t="shared" si="5"/>
        <v>0</v>
      </c>
      <c r="J90" s="12">
        <f t="shared" si="8"/>
        <v>0</v>
      </c>
      <c r="K90" s="12">
        <f t="shared" si="9"/>
        <v>0</v>
      </c>
      <c r="L90" s="12"/>
      <c r="M90" s="12"/>
    </row>
    <row r="91" spans="2:13" ht="33.75" customHeight="1" x14ac:dyDescent="0.25">
      <c r="B91" s="12">
        <v>83</v>
      </c>
      <c r="C91" s="16" t="s">
        <v>84</v>
      </c>
      <c r="D91" s="12">
        <v>4</v>
      </c>
      <c r="E91" s="12">
        <f t="shared" si="6"/>
        <v>22.64</v>
      </c>
      <c r="F91" s="101">
        <v>0</v>
      </c>
      <c r="G91" s="12">
        <f t="shared" si="7"/>
        <v>0</v>
      </c>
      <c r="H91" s="91">
        <v>0</v>
      </c>
      <c r="I91" s="12">
        <f t="shared" si="5"/>
        <v>0</v>
      </c>
      <c r="J91" s="12">
        <f t="shared" si="8"/>
        <v>0</v>
      </c>
      <c r="K91" s="12">
        <f t="shared" si="9"/>
        <v>0</v>
      </c>
      <c r="L91" s="12"/>
      <c r="M91" s="12"/>
    </row>
    <row r="92" spans="2:13" ht="34.5" customHeight="1" x14ac:dyDescent="0.25">
      <c r="B92" s="12">
        <v>84</v>
      </c>
      <c r="C92" s="16" t="s">
        <v>85</v>
      </c>
      <c r="D92" s="12">
        <v>15</v>
      </c>
      <c r="E92" s="12">
        <f t="shared" si="6"/>
        <v>84.9</v>
      </c>
      <c r="F92" s="101">
        <v>3</v>
      </c>
      <c r="G92" s="12">
        <f t="shared" si="7"/>
        <v>16.98</v>
      </c>
      <c r="H92" s="91">
        <v>0</v>
      </c>
      <c r="I92" s="12">
        <f t="shared" si="5"/>
        <v>0</v>
      </c>
      <c r="J92" s="12">
        <f t="shared" si="8"/>
        <v>-3</v>
      </c>
      <c r="K92" s="12">
        <f t="shared" si="9"/>
        <v>-16.98</v>
      </c>
      <c r="L92" s="12"/>
      <c r="M92" s="12"/>
    </row>
    <row r="93" spans="2:13" ht="37.5" x14ac:dyDescent="0.25">
      <c r="B93" s="12">
        <v>86</v>
      </c>
      <c r="C93" s="16" t="s">
        <v>86</v>
      </c>
      <c r="D93" s="12">
        <v>3</v>
      </c>
      <c r="E93" s="12">
        <f t="shared" si="6"/>
        <v>16.98</v>
      </c>
      <c r="F93" s="101">
        <v>0</v>
      </c>
      <c r="G93" s="12">
        <f t="shared" si="7"/>
        <v>0</v>
      </c>
      <c r="H93" s="91">
        <v>0</v>
      </c>
      <c r="I93" s="12">
        <f t="shared" si="5"/>
        <v>0</v>
      </c>
      <c r="J93" s="12">
        <f t="shared" si="8"/>
        <v>0</v>
      </c>
      <c r="K93" s="12">
        <f t="shared" si="9"/>
        <v>0</v>
      </c>
      <c r="L93" s="12"/>
      <c r="M93" s="12"/>
    </row>
    <row r="94" spans="2:13" ht="30" customHeight="1" x14ac:dyDescent="0.25">
      <c r="B94" s="12">
        <v>87</v>
      </c>
      <c r="C94" s="16" t="s">
        <v>87</v>
      </c>
      <c r="D94" s="12">
        <v>1</v>
      </c>
      <c r="E94" s="12">
        <f t="shared" si="6"/>
        <v>5.66</v>
      </c>
      <c r="F94" s="101">
        <v>0</v>
      </c>
      <c r="G94" s="12">
        <f t="shared" si="7"/>
        <v>0</v>
      </c>
      <c r="H94" s="91">
        <v>0</v>
      </c>
      <c r="I94" s="12">
        <f t="shared" si="5"/>
        <v>0</v>
      </c>
      <c r="J94" s="12">
        <f t="shared" si="8"/>
        <v>0</v>
      </c>
      <c r="K94" s="12">
        <f t="shared" si="9"/>
        <v>0</v>
      </c>
      <c r="L94" s="12"/>
      <c r="M94" s="12"/>
    </row>
    <row r="95" spans="2:13" ht="37.5" x14ac:dyDescent="0.25">
      <c r="B95" s="12">
        <v>88</v>
      </c>
      <c r="C95" s="16" t="s">
        <v>88</v>
      </c>
      <c r="D95" s="12">
        <v>1</v>
      </c>
      <c r="E95" s="12">
        <f t="shared" si="6"/>
        <v>5.66</v>
      </c>
      <c r="F95" s="101">
        <v>0</v>
      </c>
      <c r="G95" s="12">
        <f t="shared" si="7"/>
        <v>0</v>
      </c>
      <c r="H95" s="91">
        <v>1</v>
      </c>
      <c r="I95" s="12">
        <f t="shared" si="5"/>
        <v>5.66</v>
      </c>
      <c r="J95" s="12">
        <f t="shared" si="8"/>
        <v>1</v>
      </c>
      <c r="K95" s="107">
        <f t="shared" si="9"/>
        <v>5.66</v>
      </c>
      <c r="L95" s="16" t="s">
        <v>312</v>
      </c>
      <c r="M95" s="16" t="s">
        <v>308</v>
      </c>
    </row>
    <row r="96" spans="2:13" ht="27" customHeight="1" x14ac:dyDescent="0.25">
      <c r="B96" s="12">
        <v>89</v>
      </c>
      <c r="C96" s="16" t="s">
        <v>89</v>
      </c>
      <c r="D96" s="12">
        <v>1</v>
      </c>
      <c r="E96" s="12">
        <f t="shared" si="6"/>
        <v>5.66</v>
      </c>
      <c r="F96" s="101">
        <v>0</v>
      </c>
      <c r="G96" s="12">
        <f t="shared" si="7"/>
        <v>0</v>
      </c>
      <c r="H96" s="91">
        <v>0</v>
      </c>
      <c r="I96" s="12">
        <f t="shared" si="5"/>
        <v>0</v>
      </c>
      <c r="J96" s="12">
        <f t="shared" si="8"/>
        <v>0</v>
      </c>
      <c r="K96" s="37">
        <f t="shared" si="9"/>
        <v>0</v>
      </c>
      <c r="L96" s="54"/>
      <c r="M96" s="66"/>
    </row>
    <row r="97" spans="2:13" ht="32.25" customHeight="1" x14ac:dyDescent="0.25">
      <c r="B97" s="12">
        <v>90</v>
      </c>
      <c r="C97" s="16" t="s">
        <v>90</v>
      </c>
      <c r="D97" s="12">
        <v>2</v>
      </c>
      <c r="E97" s="12">
        <f t="shared" si="6"/>
        <v>11.32</v>
      </c>
      <c r="F97" s="101">
        <v>0</v>
      </c>
      <c r="G97" s="12">
        <f t="shared" si="7"/>
        <v>0</v>
      </c>
      <c r="H97" s="91">
        <v>0</v>
      </c>
      <c r="I97" s="12">
        <f t="shared" si="5"/>
        <v>0</v>
      </c>
      <c r="J97" s="12">
        <f t="shared" si="8"/>
        <v>0</v>
      </c>
      <c r="K97" s="12">
        <f t="shared" si="9"/>
        <v>0</v>
      </c>
      <c r="L97" s="12"/>
      <c r="M97" s="66"/>
    </row>
    <row r="98" spans="2:13" ht="30" customHeight="1" x14ac:dyDescent="0.25">
      <c r="B98" s="12">
        <v>91</v>
      </c>
      <c r="C98" s="16" t="s">
        <v>112</v>
      </c>
      <c r="D98" s="12">
        <v>3</v>
      </c>
      <c r="E98" s="12">
        <f t="shared" si="6"/>
        <v>16.98</v>
      </c>
      <c r="F98" s="101">
        <v>0</v>
      </c>
      <c r="G98" s="12">
        <f t="shared" si="7"/>
        <v>0</v>
      </c>
      <c r="H98" s="91">
        <v>0</v>
      </c>
      <c r="I98" s="12">
        <f t="shared" si="5"/>
        <v>0</v>
      </c>
      <c r="J98" s="12">
        <f t="shared" si="8"/>
        <v>0</v>
      </c>
      <c r="K98" s="12">
        <f t="shared" si="9"/>
        <v>0</v>
      </c>
      <c r="L98" s="12"/>
      <c r="M98" s="12"/>
    </row>
    <row r="99" spans="2:13" ht="32.25" customHeight="1" x14ac:dyDescent="0.25">
      <c r="B99" s="12">
        <v>92</v>
      </c>
      <c r="C99" s="16" t="s">
        <v>91</v>
      </c>
      <c r="D99" s="12">
        <v>1</v>
      </c>
      <c r="E99" s="12">
        <f t="shared" si="6"/>
        <v>5.66</v>
      </c>
      <c r="F99" s="101">
        <v>0</v>
      </c>
      <c r="G99" s="12">
        <f t="shared" si="7"/>
        <v>0</v>
      </c>
      <c r="H99" s="91">
        <v>0</v>
      </c>
      <c r="I99" s="12">
        <f t="shared" si="5"/>
        <v>0</v>
      </c>
      <c r="J99" s="12">
        <f t="shared" si="8"/>
        <v>0</v>
      </c>
      <c r="K99" s="12">
        <f t="shared" si="9"/>
        <v>0</v>
      </c>
      <c r="L99" s="12"/>
      <c r="M99" s="12"/>
    </row>
    <row r="100" spans="2:13" ht="37.5" x14ac:dyDescent="0.25">
      <c r="B100" s="12">
        <v>93</v>
      </c>
      <c r="C100" s="16" t="s">
        <v>92</v>
      </c>
      <c r="D100" s="12">
        <v>1</v>
      </c>
      <c r="E100" s="12">
        <f t="shared" si="6"/>
        <v>5.66</v>
      </c>
      <c r="F100" s="101">
        <v>0</v>
      </c>
      <c r="G100" s="12">
        <f t="shared" si="7"/>
        <v>0</v>
      </c>
      <c r="H100" s="91">
        <v>0</v>
      </c>
      <c r="I100" s="12">
        <f t="shared" si="5"/>
        <v>0</v>
      </c>
      <c r="J100" s="12">
        <f t="shared" si="8"/>
        <v>0</v>
      </c>
      <c r="K100" s="12">
        <f t="shared" si="9"/>
        <v>0</v>
      </c>
      <c r="L100" s="12"/>
      <c r="M100" s="12"/>
    </row>
    <row r="101" spans="2:13" ht="36" customHeight="1" x14ac:dyDescent="0.25">
      <c r="B101" s="12">
        <v>94</v>
      </c>
      <c r="C101" s="16" t="s">
        <v>93</v>
      </c>
      <c r="D101" s="12">
        <v>1</v>
      </c>
      <c r="E101" s="12">
        <f t="shared" si="6"/>
        <v>5.66</v>
      </c>
      <c r="F101" s="101">
        <v>0</v>
      </c>
      <c r="G101" s="12">
        <f t="shared" si="7"/>
        <v>0</v>
      </c>
      <c r="H101" s="91">
        <v>0</v>
      </c>
      <c r="I101" s="12">
        <f t="shared" si="5"/>
        <v>0</v>
      </c>
      <c r="J101" s="12">
        <f t="shared" si="8"/>
        <v>0</v>
      </c>
      <c r="K101" s="12">
        <f t="shared" si="9"/>
        <v>0</v>
      </c>
      <c r="L101" s="12"/>
      <c r="M101" s="12"/>
    </row>
    <row r="102" spans="2:13" ht="30" customHeight="1" x14ac:dyDescent="0.25">
      <c r="B102" s="12">
        <v>95</v>
      </c>
      <c r="C102" s="16" t="s">
        <v>118</v>
      </c>
      <c r="D102" s="12">
        <v>1</v>
      </c>
      <c r="E102" s="12">
        <f t="shared" si="6"/>
        <v>5.66</v>
      </c>
      <c r="F102" s="101">
        <v>0</v>
      </c>
      <c r="G102" s="12">
        <f t="shared" si="7"/>
        <v>0</v>
      </c>
      <c r="H102" s="91">
        <v>0</v>
      </c>
      <c r="I102" s="12">
        <f t="shared" si="5"/>
        <v>0</v>
      </c>
      <c r="J102" s="12">
        <f t="shared" si="8"/>
        <v>0</v>
      </c>
      <c r="K102" s="37">
        <f t="shared" si="9"/>
        <v>0</v>
      </c>
      <c r="L102" s="54"/>
      <c r="M102" s="66"/>
    </row>
    <row r="103" spans="2:13" ht="38.25" customHeight="1" x14ac:dyDescent="0.25">
      <c r="B103" s="12">
        <v>96</v>
      </c>
      <c r="C103" s="5" t="s">
        <v>115</v>
      </c>
      <c r="D103" s="12">
        <v>2</v>
      </c>
      <c r="E103" s="12">
        <f t="shared" si="6"/>
        <v>11.32</v>
      </c>
      <c r="F103" s="101">
        <v>1</v>
      </c>
      <c r="G103" s="12">
        <f t="shared" si="7"/>
        <v>5.66</v>
      </c>
      <c r="H103" s="91">
        <v>1</v>
      </c>
      <c r="I103" s="12">
        <f t="shared" si="5"/>
        <v>5.66</v>
      </c>
      <c r="J103" s="12">
        <f t="shared" si="8"/>
        <v>0</v>
      </c>
      <c r="K103" s="37">
        <f t="shared" si="9"/>
        <v>0</v>
      </c>
      <c r="L103" s="104"/>
      <c r="M103" s="66"/>
    </row>
    <row r="104" spans="2:13" ht="31.5" customHeight="1" x14ac:dyDescent="0.25">
      <c r="B104" s="12">
        <v>97</v>
      </c>
      <c r="C104" s="16" t="s">
        <v>94</v>
      </c>
      <c r="D104" s="12">
        <v>1</v>
      </c>
      <c r="E104" s="12">
        <f t="shared" si="6"/>
        <v>5.66</v>
      </c>
      <c r="F104" s="101">
        <v>0</v>
      </c>
      <c r="G104" s="12">
        <f t="shared" si="7"/>
        <v>0</v>
      </c>
      <c r="H104" s="91">
        <v>0</v>
      </c>
      <c r="I104" s="12">
        <f t="shared" si="5"/>
        <v>0</v>
      </c>
      <c r="J104" s="12">
        <f t="shared" si="8"/>
        <v>0</v>
      </c>
      <c r="K104" s="12">
        <f t="shared" si="9"/>
        <v>0</v>
      </c>
      <c r="L104" s="12"/>
      <c r="M104" s="12"/>
    </row>
    <row r="105" spans="2:13" ht="28.5" customHeight="1" x14ac:dyDescent="0.25">
      <c r="B105" s="12">
        <v>98</v>
      </c>
      <c r="C105" s="16" t="s">
        <v>95</v>
      </c>
      <c r="D105" s="12">
        <v>1</v>
      </c>
      <c r="E105" s="12">
        <f t="shared" si="6"/>
        <v>5.66</v>
      </c>
      <c r="F105" s="101">
        <v>0</v>
      </c>
      <c r="G105" s="12">
        <f t="shared" si="7"/>
        <v>0</v>
      </c>
      <c r="H105" s="91">
        <v>0</v>
      </c>
      <c r="I105" s="12">
        <f t="shared" si="5"/>
        <v>0</v>
      </c>
      <c r="J105" s="12">
        <f t="shared" si="8"/>
        <v>0</v>
      </c>
      <c r="K105" s="12">
        <f t="shared" si="9"/>
        <v>0</v>
      </c>
      <c r="L105" s="12"/>
      <c r="M105" s="12"/>
    </row>
    <row r="106" spans="2:13" ht="33.75" customHeight="1" x14ac:dyDescent="0.3">
      <c r="B106" s="12">
        <v>99</v>
      </c>
      <c r="C106" s="16" t="s">
        <v>96</v>
      </c>
      <c r="D106" s="12">
        <v>1</v>
      </c>
      <c r="E106" s="12">
        <f t="shared" si="6"/>
        <v>5.66</v>
      </c>
      <c r="F106" s="101">
        <v>0</v>
      </c>
      <c r="G106" s="12">
        <f t="shared" si="7"/>
        <v>0</v>
      </c>
      <c r="H106" s="91">
        <v>0</v>
      </c>
      <c r="I106" s="12">
        <f t="shared" si="5"/>
        <v>0</v>
      </c>
      <c r="J106" s="12">
        <f t="shared" si="8"/>
        <v>0</v>
      </c>
      <c r="K106" s="12">
        <f t="shared" si="9"/>
        <v>0</v>
      </c>
      <c r="L106" s="58"/>
      <c r="M106" s="12"/>
    </row>
    <row r="107" spans="2:13" ht="37.5" x14ac:dyDescent="0.3">
      <c r="B107" s="12">
        <v>100</v>
      </c>
      <c r="C107" s="16" t="s">
        <v>97</v>
      </c>
      <c r="D107" s="12">
        <v>2</v>
      </c>
      <c r="E107" s="12">
        <f t="shared" si="6"/>
        <v>11.32</v>
      </c>
      <c r="F107" s="101">
        <v>0</v>
      </c>
      <c r="G107" s="12">
        <f t="shared" si="7"/>
        <v>0</v>
      </c>
      <c r="H107" s="91">
        <v>0</v>
      </c>
      <c r="I107" s="12">
        <f t="shared" si="5"/>
        <v>0</v>
      </c>
      <c r="J107" s="12">
        <f t="shared" si="8"/>
        <v>0</v>
      </c>
      <c r="K107" s="12">
        <f t="shared" si="9"/>
        <v>0</v>
      </c>
      <c r="L107" s="58"/>
      <c r="M107" s="12"/>
    </row>
    <row r="108" spans="2:13" ht="28.5" customHeight="1" x14ac:dyDescent="0.25">
      <c r="B108" s="12">
        <v>101</v>
      </c>
      <c r="C108" s="16" t="s">
        <v>98</v>
      </c>
      <c r="D108" s="12">
        <v>2</v>
      </c>
      <c r="E108" s="12">
        <f t="shared" si="6"/>
        <v>11.32</v>
      </c>
      <c r="F108" s="101">
        <v>0</v>
      </c>
      <c r="G108" s="12">
        <f t="shared" si="7"/>
        <v>0</v>
      </c>
      <c r="H108" s="91">
        <v>0</v>
      </c>
      <c r="I108" s="12">
        <f t="shared" si="5"/>
        <v>0</v>
      </c>
      <c r="J108" s="12">
        <f t="shared" si="8"/>
        <v>0</v>
      </c>
      <c r="K108" s="12">
        <f t="shared" si="9"/>
        <v>0</v>
      </c>
      <c r="L108" s="12"/>
      <c r="M108" s="12"/>
    </row>
    <row r="109" spans="2:13" ht="27" customHeight="1" x14ac:dyDescent="0.25">
      <c r="B109" s="12">
        <v>102</v>
      </c>
      <c r="C109" s="16" t="s">
        <v>99</v>
      </c>
      <c r="D109" s="12">
        <v>1</v>
      </c>
      <c r="E109" s="12">
        <f t="shared" si="6"/>
        <v>5.66</v>
      </c>
      <c r="F109" s="101">
        <v>0</v>
      </c>
      <c r="G109" s="12">
        <f t="shared" si="7"/>
        <v>0</v>
      </c>
      <c r="H109" s="91">
        <v>0</v>
      </c>
      <c r="I109" s="12">
        <f t="shared" si="5"/>
        <v>0</v>
      </c>
      <c r="J109" s="12">
        <f t="shared" si="8"/>
        <v>0</v>
      </c>
      <c r="K109" s="12">
        <f t="shared" si="9"/>
        <v>0</v>
      </c>
      <c r="L109" s="12"/>
      <c r="M109" s="12"/>
    </row>
    <row r="110" spans="2:13" ht="36" customHeight="1" x14ac:dyDescent="0.25">
      <c r="B110" s="12">
        <v>103</v>
      </c>
      <c r="C110" s="16" t="s">
        <v>100</v>
      </c>
      <c r="D110" s="12">
        <v>2</v>
      </c>
      <c r="E110" s="12">
        <f t="shared" si="6"/>
        <v>11.32</v>
      </c>
      <c r="F110" s="101">
        <v>0</v>
      </c>
      <c r="G110" s="12">
        <f t="shared" si="7"/>
        <v>0</v>
      </c>
      <c r="H110" s="91">
        <v>0</v>
      </c>
      <c r="I110" s="12">
        <f t="shared" si="5"/>
        <v>0</v>
      </c>
      <c r="J110" s="12">
        <f t="shared" si="8"/>
        <v>0</v>
      </c>
      <c r="K110" s="12">
        <f t="shared" si="9"/>
        <v>0</v>
      </c>
      <c r="L110" s="12"/>
      <c r="M110" s="12"/>
    </row>
    <row r="111" spans="2:13" ht="38.25" customHeight="1" x14ac:dyDescent="0.25">
      <c r="B111" s="12">
        <v>104</v>
      </c>
      <c r="C111" s="16" t="s">
        <v>101</v>
      </c>
      <c r="D111" s="12">
        <v>5</v>
      </c>
      <c r="E111" s="12">
        <f t="shared" si="6"/>
        <v>28.3</v>
      </c>
      <c r="F111" s="101">
        <v>0</v>
      </c>
      <c r="G111" s="12">
        <f t="shared" si="7"/>
        <v>0</v>
      </c>
      <c r="H111" s="91">
        <v>0</v>
      </c>
      <c r="I111" s="12">
        <f t="shared" si="5"/>
        <v>0</v>
      </c>
      <c r="J111" s="12">
        <f t="shared" si="8"/>
        <v>0</v>
      </c>
      <c r="K111" s="12">
        <f t="shared" si="9"/>
        <v>0</v>
      </c>
      <c r="L111" s="12"/>
      <c r="M111" s="12"/>
    </row>
    <row r="112" spans="2:13" ht="32.25" customHeight="1" x14ac:dyDescent="0.25">
      <c r="B112" s="12">
        <v>105</v>
      </c>
      <c r="C112" s="16" t="s">
        <v>72</v>
      </c>
      <c r="D112" s="12">
        <v>1</v>
      </c>
      <c r="E112" s="12">
        <f t="shared" si="6"/>
        <v>5.66</v>
      </c>
      <c r="F112" s="101">
        <v>0</v>
      </c>
      <c r="G112" s="12">
        <f t="shared" si="7"/>
        <v>0</v>
      </c>
      <c r="H112" s="91">
        <v>0</v>
      </c>
      <c r="I112" s="12">
        <f t="shared" si="5"/>
        <v>0</v>
      </c>
      <c r="J112" s="12">
        <f t="shared" si="8"/>
        <v>0</v>
      </c>
      <c r="K112" s="12">
        <f t="shared" si="9"/>
        <v>0</v>
      </c>
      <c r="L112" s="12"/>
      <c r="M112" s="12"/>
    </row>
    <row r="113" spans="2:15" ht="56.25" x14ac:dyDescent="0.25">
      <c r="B113" s="12">
        <v>106</v>
      </c>
      <c r="C113" s="16" t="s">
        <v>102</v>
      </c>
      <c r="D113" s="12">
        <v>1</v>
      </c>
      <c r="E113" s="12">
        <f t="shared" si="6"/>
        <v>5.66</v>
      </c>
      <c r="F113" s="101">
        <v>0</v>
      </c>
      <c r="G113" s="12">
        <f t="shared" si="7"/>
        <v>0</v>
      </c>
      <c r="H113" s="91">
        <v>0</v>
      </c>
      <c r="I113" s="12">
        <f t="shared" si="5"/>
        <v>0</v>
      </c>
      <c r="J113" s="12">
        <f t="shared" si="8"/>
        <v>0</v>
      </c>
      <c r="K113" s="12">
        <f t="shared" si="9"/>
        <v>0</v>
      </c>
      <c r="L113" s="12"/>
      <c r="M113" s="12"/>
    </row>
    <row r="114" spans="2:15" ht="37.5" x14ac:dyDescent="0.25">
      <c r="B114" s="12">
        <v>107</v>
      </c>
      <c r="C114" s="16" t="s">
        <v>103</v>
      </c>
      <c r="D114" s="12">
        <v>1</v>
      </c>
      <c r="E114" s="12">
        <f t="shared" si="6"/>
        <v>5.66</v>
      </c>
      <c r="F114" s="101">
        <v>0</v>
      </c>
      <c r="G114" s="12">
        <f t="shared" si="7"/>
        <v>0</v>
      </c>
      <c r="H114" s="91">
        <v>0</v>
      </c>
      <c r="I114" s="12">
        <f t="shared" si="5"/>
        <v>0</v>
      </c>
      <c r="J114" s="12">
        <f t="shared" si="8"/>
        <v>0</v>
      </c>
      <c r="K114" s="12">
        <f t="shared" si="9"/>
        <v>0</v>
      </c>
      <c r="L114" s="12"/>
      <c r="M114" s="12"/>
    </row>
    <row r="115" spans="2:15" ht="37.5" customHeight="1" x14ac:dyDescent="0.25">
      <c r="B115" s="12">
        <v>108</v>
      </c>
      <c r="C115" s="16" t="s">
        <v>104</v>
      </c>
      <c r="D115" s="12">
        <v>1</v>
      </c>
      <c r="E115" s="12">
        <f t="shared" si="6"/>
        <v>5.66</v>
      </c>
      <c r="F115" s="101">
        <v>0</v>
      </c>
      <c r="G115" s="12">
        <f t="shared" si="7"/>
        <v>0</v>
      </c>
      <c r="H115" s="91">
        <v>0</v>
      </c>
      <c r="I115" s="12">
        <f t="shared" si="5"/>
        <v>0</v>
      </c>
      <c r="J115" s="12">
        <f t="shared" si="8"/>
        <v>0</v>
      </c>
      <c r="K115" s="12">
        <f t="shared" si="9"/>
        <v>0</v>
      </c>
      <c r="L115" s="12"/>
      <c r="M115" s="12"/>
    </row>
    <row r="116" spans="2:15" ht="43.5" customHeight="1" x14ac:dyDescent="0.25">
      <c r="B116" s="12">
        <v>109</v>
      </c>
      <c r="C116" s="5" t="s">
        <v>114</v>
      </c>
      <c r="D116" s="12">
        <v>1</v>
      </c>
      <c r="E116" s="12">
        <f t="shared" si="6"/>
        <v>5.66</v>
      </c>
      <c r="F116" s="101">
        <v>0</v>
      </c>
      <c r="G116" s="12">
        <f t="shared" si="7"/>
        <v>0</v>
      </c>
      <c r="H116" s="91">
        <v>0</v>
      </c>
      <c r="I116" s="12">
        <f t="shared" si="5"/>
        <v>0</v>
      </c>
      <c r="J116" s="12">
        <f t="shared" si="8"/>
        <v>0</v>
      </c>
      <c r="K116" s="37">
        <f t="shared" si="9"/>
        <v>0</v>
      </c>
      <c r="L116" s="4"/>
      <c r="M116" s="59"/>
      <c r="O116" s="60"/>
    </row>
    <row r="117" spans="2:15" ht="56.25" x14ac:dyDescent="0.25">
      <c r="B117" s="12">
        <v>110</v>
      </c>
      <c r="C117" s="16" t="s">
        <v>105</v>
      </c>
      <c r="D117" s="12">
        <v>1</v>
      </c>
      <c r="E117" s="12">
        <f t="shared" si="6"/>
        <v>5.66</v>
      </c>
      <c r="F117" s="101">
        <v>0</v>
      </c>
      <c r="G117" s="12">
        <f t="shared" si="7"/>
        <v>0</v>
      </c>
      <c r="H117" s="91">
        <v>0</v>
      </c>
      <c r="I117" s="12">
        <f t="shared" si="5"/>
        <v>0</v>
      </c>
      <c r="J117" s="12">
        <f t="shared" si="8"/>
        <v>0</v>
      </c>
      <c r="K117" s="12">
        <f t="shared" si="9"/>
        <v>0</v>
      </c>
      <c r="L117" s="57"/>
      <c r="M117" s="57"/>
    </row>
    <row r="118" spans="2:15" ht="37.5" x14ac:dyDescent="0.25">
      <c r="B118" s="12">
        <v>111</v>
      </c>
      <c r="C118" s="16" t="s">
        <v>106</v>
      </c>
      <c r="D118" s="12">
        <v>2</v>
      </c>
      <c r="E118" s="12">
        <f t="shared" si="6"/>
        <v>11.32</v>
      </c>
      <c r="F118" s="101">
        <v>0</v>
      </c>
      <c r="G118" s="12">
        <f t="shared" si="7"/>
        <v>0</v>
      </c>
      <c r="H118" s="91">
        <v>0</v>
      </c>
      <c r="I118" s="12">
        <f t="shared" si="5"/>
        <v>0</v>
      </c>
      <c r="J118" s="12">
        <f t="shared" si="8"/>
        <v>0</v>
      </c>
      <c r="K118" s="12">
        <f t="shared" si="9"/>
        <v>0</v>
      </c>
      <c r="L118" s="12"/>
      <c r="M118" s="12"/>
    </row>
    <row r="119" spans="2:15" ht="44.25" customHeight="1" x14ac:dyDescent="0.25">
      <c r="B119" s="12">
        <v>112</v>
      </c>
      <c r="C119" s="16" t="s">
        <v>25</v>
      </c>
      <c r="D119" s="12">
        <v>1</v>
      </c>
      <c r="E119" s="12">
        <f t="shared" si="6"/>
        <v>5.66</v>
      </c>
      <c r="F119" s="101">
        <v>0</v>
      </c>
      <c r="G119" s="12">
        <f t="shared" si="7"/>
        <v>0</v>
      </c>
      <c r="H119" s="91">
        <v>0</v>
      </c>
      <c r="I119" s="12">
        <f t="shared" si="5"/>
        <v>0</v>
      </c>
      <c r="J119" s="12">
        <f t="shared" si="8"/>
        <v>0</v>
      </c>
      <c r="K119" s="12">
        <f>I119-G119</f>
        <v>0</v>
      </c>
      <c r="L119" s="12"/>
      <c r="M119" s="12"/>
    </row>
    <row r="120" spans="2:15" ht="33.75" customHeight="1" x14ac:dyDescent="0.25">
      <c r="B120" s="12">
        <v>113</v>
      </c>
      <c r="C120" s="16" t="s">
        <v>107</v>
      </c>
      <c r="D120" s="12">
        <v>1</v>
      </c>
      <c r="E120" s="12">
        <f t="shared" si="6"/>
        <v>5.66</v>
      </c>
      <c r="F120" s="101">
        <v>0</v>
      </c>
      <c r="G120" s="12">
        <f t="shared" si="7"/>
        <v>0</v>
      </c>
      <c r="H120" s="91">
        <v>0</v>
      </c>
      <c r="I120" s="12">
        <f t="shared" si="5"/>
        <v>0</v>
      </c>
      <c r="J120" s="12">
        <f t="shared" si="8"/>
        <v>0</v>
      </c>
      <c r="K120" s="12">
        <f t="shared" si="9"/>
        <v>0</v>
      </c>
      <c r="L120" s="12"/>
      <c r="M120" s="12"/>
    </row>
    <row r="121" spans="2:15" ht="27.75" customHeight="1" x14ac:dyDescent="0.25">
      <c r="B121" s="12">
        <v>114</v>
      </c>
      <c r="C121" s="16" t="s">
        <v>108</v>
      </c>
      <c r="D121" s="12">
        <v>1</v>
      </c>
      <c r="E121" s="12">
        <f t="shared" si="6"/>
        <v>5.66</v>
      </c>
      <c r="F121" s="101">
        <v>0</v>
      </c>
      <c r="G121" s="12">
        <f t="shared" si="7"/>
        <v>0</v>
      </c>
      <c r="H121" s="91">
        <v>0</v>
      </c>
      <c r="I121" s="12">
        <f t="shared" si="5"/>
        <v>0</v>
      </c>
      <c r="J121" s="12">
        <f t="shared" si="8"/>
        <v>0</v>
      </c>
      <c r="K121" s="12">
        <f t="shared" si="9"/>
        <v>0</v>
      </c>
      <c r="L121" s="12"/>
      <c r="M121" s="12"/>
    </row>
    <row r="122" spans="2:15" ht="49.5" customHeight="1" x14ac:dyDescent="0.25">
      <c r="B122" s="12">
        <v>115</v>
      </c>
      <c r="C122" s="16" t="s">
        <v>124</v>
      </c>
      <c r="D122" s="12">
        <v>3</v>
      </c>
      <c r="E122" s="12">
        <f t="shared" si="6"/>
        <v>16.98</v>
      </c>
      <c r="F122" s="101">
        <v>0</v>
      </c>
      <c r="G122" s="12">
        <f t="shared" si="7"/>
        <v>0</v>
      </c>
      <c r="H122" s="91">
        <v>0</v>
      </c>
      <c r="I122" s="12">
        <f t="shared" si="5"/>
        <v>0</v>
      </c>
      <c r="J122" s="37">
        <f>H122-F122</f>
        <v>0</v>
      </c>
      <c r="K122" s="37">
        <f t="shared" si="9"/>
        <v>0</v>
      </c>
      <c r="L122" s="12"/>
      <c r="M122" s="12"/>
    </row>
    <row r="123" spans="2:15" ht="42.75" customHeight="1" x14ac:dyDescent="0.25">
      <c r="B123" s="12">
        <v>116</v>
      </c>
      <c r="C123" s="16" t="s">
        <v>109</v>
      </c>
      <c r="D123" s="12">
        <v>1</v>
      </c>
      <c r="E123" s="12">
        <f>D123*566/100</f>
        <v>5.66</v>
      </c>
      <c r="F123" s="101">
        <v>0</v>
      </c>
      <c r="G123" s="12">
        <f t="shared" si="7"/>
        <v>0</v>
      </c>
      <c r="H123" s="91">
        <v>0</v>
      </c>
      <c r="I123" s="12">
        <f t="shared" si="5"/>
        <v>0</v>
      </c>
      <c r="J123" s="12">
        <f t="shared" si="8"/>
        <v>0</v>
      </c>
      <c r="K123" s="12">
        <f t="shared" si="9"/>
        <v>0</v>
      </c>
      <c r="L123" s="12"/>
      <c r="M123" s="12"/>
    </row>
    <row r="124" spans="2:15" ht="37.5" customHeight="1" x14ac:dyDescent="0.25">
      <c r="B124" s="12">
        <v>117</v>
      </c>
      <c r="C124" s="16" t="s">
        <v>116</v>
      </c>
      <c r="D124" s="12">
        <v>0</v>
      </c>
      <c r="E124" s="12">
        <f t="shared" si="6"/>
        <v>0</v>
      </c>
      <c r="F124" s="101">
        <v>0</v>
      </c>
      <c r="G124" s="12">
        <f t="shared" si="7"/>
        <v>0</v>
      </c>
      <c r="H124" s="91">
        <v>0</v>
      </c>
      <c r="I124" s="12">
        <f t="shared" si="5"/>
        <v>0</v>
      </c>
      <c r="J124" s="12">
        <f t="shared" si="8"/>
        <v>0</v>
      </c>
      <c r="K124" s="12">
        <f t="shared" si="9"/>
        <v>0</v>
      </c>
      <c r="L124" s="12"/>
      <c r="M124" s="12"/>
    </row>
    <row r="125" spans="2:15" ht="45.75" customHeight="1" x14ac:dyDescent="0.25">
      <c r="B125" s="12">
        <v>118</v>
      </c>
      <c r="C125" s="16" t="s">
        <v>119</v>
      </c>
      <c r="D125" s="12">
        <v>0</v>
      </c>
      <c r="E125" s="12">
        <f t="shared" si="6"/>
        <v>0</v>
      </c>
      <c r="F125" s="101">
        <v>0</v>
      </c>
      <c r="G125" s="12">
        <f>F125*566/100</f>
        <v>0</v>
      </c>
      <c r="H125" s="91">
        <v>0</v>
      </c>
      <c r="I125" s="12">
        <f t="shared" si="5"/>
        <v>0</v>
      </c>
      <c r="J125" s="12">
        <f>H125-F125</f>
        <v>0</v>
      </c>
      <c r="K125" s="12">
        <f t="shared" si="9"/>
        <v>0</v>
      </c>
      <c r="L125" s="57"/>
      <c r="M125" s="57"/>
    </row>
    <row r="126" spans="2:15" ht="30.75" customHeight="1" x14ac:dyDescent="0.25">
      <c r="B126" s="12">
        <v>119</v>
      </c>
      <c r="C126" s="5" t="s">
        <v>123</v>
      </c>
      <c r="D126" s="12">
        <v>0</v>
      </c>
      <c r="E126" s="12">
        <f t="shared" si="6"/>
        <v>0</v>
      </c>
      <c r="F126" s="103">
        <v>0</v>
      </c>
      <c r="G126" s="12">
        <f t="shared" ref="G126:G143" si="10">F126*566/100</f>
        <v>0</v>
      </c>
      <c r="H126" s="103">
        <v>0</v>
      </c>
      <c r="I126" s="12">
        <f t="shared" si="5"/>
        <v>0</v>
      </c>
      <c r="J126" s="12">
        <f t="shared" ref="J126:K143" si="11">H126-F126</f>
        <v>0</v>
      </c>
      <c r="K126" s="12">
        <f t="shared" si="9"/>
        <v>0</v>
      </c>
      <c r="L126" s="12"/>
      <c r="M126" s="12" t="s">
        <v>241</v>
      </c>
    </row>
    <row r="127" spans="2:15" ht="27" customHeight="1" x14ac:dyDescent="0.25">
      <c r="B127" s="12">
        <v>120</v>
      </c>
      <c r="C127" s="5" t="s">
        <v>126</v>
      </c>
      <c r="D127" s="12">
        <v>0</v>
      </c>
      <c r="E127" s="12">
        <f t="shared" si="6"/>
        <v>0</v>
      </c>
      <c r="F127" s="103">
        <v>0</v>
      </c>
      <c r="G127" s="12">
        <f t="shared" si="10"/>
        <v>0</v>
      </c>
      <c r="H127" s="103">
        <v>2</v>
      </c>
      <c r="I127" s="12">
        <f t="shared" si="5"/>
        <v>11.32</v>
      </c>
      <c r="J127" s="12">
        <f t="shared" si="11"/>
        <v>2</v>
      </c>
      <c r="K127" s="107">
        <f t="shared" si="9"/>
        <v>11.32</v>
      </c>
      <c r="L127" s="16" t="s">
        <v>313</v>
      </c>
      <c r="M127" s="12" t="s">
        <v>308</v>
      </c>
    </row>
    <row r="128" spans="2:15" ht="33" customHeight="1" x14ac:dyDescent="0.25">
      <c r="B128" s="12">
        <v>121</v>
      </c>
      <c r="C128" s="5" t="s">
        <v>127</v>
      </c>
      <c r="D128" s="12">
        <v>0</v>
      </c>
      <c r="E128" s="12">
        <f>D128*566/100</f>
        <v>0</v>
      </c>
      <c r="F128" s="103">
        <v>0</v>
      </c>
      <c r="G128" s="12">
        <f t="shared" si="10"/>
        <v>0</v>
      </c>
      <c r="H128" s="103">
        <v>1</v>
      </c>
      <c r="I128" s="12">
        <f t="shared" si="5"/>
        <v>5.66</v>
      </c>
      <c r="J128" s="12">
        <f t="shared" si="11"/>
        <v>1</v>
      </c>
      <c r="K128" s="107">
        <f t="shared" si="9"/>
        <v>5.66</v>
      </c>
      <c r="L128" s="16" t="s">
        <v>314</v>
      </c>
      <c r="M128" s="16" t="s">
        <v>306</v>
      </c>
    </row>
    <row r="129" spans="2:13" s="86" customFormat="1" ht="33" customHeight="1" x14ac:dyDescent="0.25">
      <c r="B129" s="61">
        <v>122</v>
      </c>
      <c r="C129" s="90" t="s">
        <v>237</v>
      </c>
      <c r="D129" s="12">
        <v>0</v>
      </c>
      <c r="E129" s="12">
        <f t="shared" ref="E129:E143" si="12">D129*566/100</f>
        <v>0</v>
      </c>
      <c r="F129" s="104">
        <v>0</v>
      </c>
      <c r="G129" s="12">
        <f t="shared" si="10"/>
        <v>0</v>
      </c>
      <c r="H129" s="104">
        <v>0</v>
      </c>
      <c r="I129" s="12">
        <f t="shared" si="5"/>
        <v>0</v>
      </c>
      <c r="J129" s="12">
        <f t="shared" si="11"/>
        <v>0</v>
      </c>
      <c r="K129" s="12">
        <f t="shared" si="9"/>
        <v>0</v>
      </c>
      <c r="L129" s="33"/>
      <c r="M129" s="33"/>
    </row>
    <row r="130" spans="2:13" s="86" customFormat="1" ht="33" customHeight="1" x14ac:dyDescent="0.25">
      <c r="B130" s="61">
        <v>123</v>
      </c>
      <c r="C130" s="90" t="s">
        <v>238</v>
      </c>
      <c r="D130" s="12">
        <v>0</v>
      </c>
      <c r="E130" s="12">
        <f t="shared" si="12"/>
        <v>0</v>
      </c>
      <c r="F130" s="104">
        <v>0</v>
      </c>
      <c r="G130" s="12">
        <f t="shared" si="10"/>
        <v>0</v>
      </c>
      <c r="H130" s="104">
        <v>1</v>
      </c>
      <c r="I130" s="12">
        <f t="shared" ref="I130:I143" si="13">H130*566/100</f>
        <v>5.66</v>
      </c>
      <c r="J130" s="12">
        <f t="shared" si="11"/>
        <v>1</v>
      </c>
      <c r="K130" s="107">
        <f t="shared" si="9"/>
        <v>5.66</v>
      </c>
      <c r="L130" s="33" t="s">
        <v>315</v>
      </c>
      <c r="M130" s="33" t="s">
        <v>243</v>
      </c>
    </row>
    <row r="131" spans="2:13" s="86" customFormat="1" ht="33" customHeight="1" x14ac:dyDescent="0.25">
      <c r="B131" s="61">
        <v>124</v>
      </c>
      <c r="C131" s="90" t="s">
        <v>146</v>
      </c>
      <c r="D131" s="12">
        <v>0</v>
      </c>
      <c r="E131" s="12">
        <f t="shared" si="12"/>
        <v>0</v>
      </c>
      <c r="F131" s="104">
        <v>0</v>
      </c>
      <c r="G131" s="12">
        <f t="shared" si="10"/>
        <v>0</v>
      </c>
      <c r="H131" s="104">
        <v>2</v>
      </c>
      <c r="I131" s="12">
        <f t="shared" si="13"/>
        <v>11.32</v>
      </c>
      <c r="J131" s="12">
        <f t="shared" si="11"/>
        <v>2</v>
      </c>
      <c r="K131" s="107">
        <f t="shared" si="9"/>
        <v>11.32</v>
      </c>
      <c r="L131" s="33" t="s">
        <v>316</v>
      </c>
      <c r="M131" s="33" t="s">
        <v>253</v>
      </c>
    </row>
    <row r="132" spans="2:13" s="86" customFormat="1" ht="33" customHeight="1" x14ac:dyDescent="0.25">
      <c r="B132" s="61">
        <v>125</v>
      </c>
      <c r="C132" s="90" t="s">
        <v>239</v>
      </c>
      <c r="D132" s="12">
        <v>0</v>
      </c>
      <c r="E132" s="12">
        <f t="shared" si="12"/>
        <v>0</v>
      </c>
      <c r="F132" s="105">
        <v>0</v>
      </c>
      <c r="G132" s="12">
        <f t="shared" si="10"/>
        <v>0</v>
      </c>
      <c r="H132" s="88">
        <v>1</v>
      </c>
      <c r="I132" s="61">
        <f t="shared" si="13"/>
        <v>5.66</v>
      </c>
      <c r="J132" s="61">
        <f t="shared" si="11"/>
        <v>1</v>
      </c>
      <c r="K132" s="108">
        <f t="shared" si="9"/>
        <v>5.66</v>
      </c>
      <c r="L132" s="33" t="s">
        <v>317</v>
      </c>
      <c r="M132" s="33" t="s">
        <v>245</v>
      </c>
    </row>
    <row r="133" spans="2:13" ht="31.5" customHeight="1" x14ac:dyDescent="0.25">
      <c r="B133" s="61">
        <v>126</v>
      </c>
      <c r="C133" s="90" t="s">
        <v>240</v>
      </c>
      <c r="D133" s="12">
        <v>0</v>
      </c>
      <c r="E133" s="12">
        <f t="shared" si="12"/>
        <v>0</v>
      </c>
      <c r="F133" s="109">
        <v>0</v>
      </c>
      <c r="G133" s="12">
        <f t="shared" si="10"/>
        <v>0</v>
      </c>
      <c r="H133" s="88">
        <v>1</v>
      </c>
      <c r="I133" s="61">
        <f t="shared" si="13"/>
        <v>5.66</v>
      </c>
      <c r="J133" s="61">
        <f t="shared" si="11"/>
        <v>1</v>
      </c>
      <c r="K133" s="108">
        <f t="shared" si="9"/>
        <v>5.66</v>
      </c>
      <c r="L133" s="16" t="s">
        <v>318</v>
      </c>
      <c r="M133" s="16" t="s">
        <v>289</v>
      </c>
    </row>
    <row r="134" spans="2:13" s="86" customFormat="1" ht="31.5" customHeight="1" x14ac:dyDescent="0.25">
      <c r="B134" s="61">
        <v>127</v>
      </c>
      <c r="C134" s="90" t="s">
        <v>166</v>
      </c>
      <c r="D134" s="12">
        <v>0</v>
      </c>
      <c r="E134" s="12">
        <f t="shared" si="12"/>
        <v>0</v>
      </c>
      <c r="F134" s="109">
        <v>0</v>
      </c>
      <c r="G134" s="12">
        <f t="shared" si="10"/>
        <v>0</v>
      </c>
      <c r="H134" s="88">
        <v>1</v>
      </c>
      <c r="I134" s="61">
        <f t="shared" si="13"/>
        <v>5.66</v>
      </c>
      <c r="J134" s="61">
        <f t="shared" si="11"/>
        <v>1</v>
      </c>
      <c r="K134" s="108">
        <f t="shared" si="9"/>
        <v>5.66</v>
      </c>
      <c r="L134" s="33" t="s">
        <v>320</v>
      </c>
      <c r="M134" s="33" t="s">
        <v>303</v>
      </c>
    </row>
    <row r="135" spans="2:13" s="86" customFormat="1" ht="31.5" customHeight="1" x14ac:dyDescent="0.25">
      <c r="B135" s="61">
        <v>128</v>
      </c>
      <c r="C135" s="90" t="s">
        <v>247</v>
      </c>
      <c r="D135" s="12">
        <v>0</v>
      </c>
      <c r="E135" s="12">
        <f t="shared" si="12"/>
        <v>0</v>
      </c>
      <c r="F135" s="109">
        <v>0</v>
      </c>
      <c r="G135" s="12">
        <f t="shared" si="10"/>
        <v>0</v>
      </c>
      <c r="H135" s="88">
        <v>1</v>
      </c>
      <c r="I135" s="61">
        <f t="shared" si="13"/>
        <v>5.66</v>
      </c>
      <c r="J135" s="61">
        <f t="shared" si="11"/>
        <v>1</v>
      </c>
      <c r="K135" s="108">
        <f t="shared" si="9"/>
        <v>5.66</v>
      </c>
      <c r="L135" s="33" t="s">
        <v>319</v>
      </c>
      <c r="M135" s="33" t="s">
        <v>252</v>
      </c>
    </row>
    <row r="136" spans="2:13" s="86" customFormat="1" ht="31.5" customHeight="1" x14ac:dyDescent="0.25">
      <c r="B136" s="61">
        <v>129</v>
      </c>
      <c r="C136" s="90" t="s">
        <v>248</v>
      </c>
      <c r="D136" s="12">
        <v>0</v>
      </c>
      <c r="E136" s="12">
        <f t="shared" si="12"/>
        <v>0</v>
      </c>
      <c r="F136" s="142">
        <v>0</v>
      </c>
      <c r="G136" s="12">
        <f t="shared" si="10"/>
        <v>0</v>
      </c>
      <c r="H136" s="88">
        <v>1</v>
      </c>
      <c r="I136" s="61">
        <f t="shared" si="13"/>
        <v>5.66</v>
      </c>
      <c r="J136" s="61">
        <f t="shared" si="11"/>
        <v>1</v>
      </c>
      <c r="K136" s="108">
        <f t="shared" si="9"/>
        <v>5.66</v>
      </c>
      <c r="L136" s="33" t="s">
        <v>321</v>
      </c>
      <c r="M136" s="61" t="s">
        <v>308</v>
      </c>
    </row>
    <row r="137" spans="2:13" s="86" customFormat="1" ht="31.5" customHeight="1" x14ac:dyDescent="0.25">
      <c r="B137" s="61">
        <v>130</v>
      </c>
      <c r="C137" s="90" t="s">
        <v>219</v>
      </c>
      <c r="D137" s="12">
        <v>0</v>
      </c>
      <c r="E137" s="12">
        <f t="shared" si="12"/>
        <v>0</v>
      </c>
      <c r="F137" s="142">
        <v>0</v>
      </c>
      <c r="G137" s="12">
        <f t="shared" si="10"/>
        <v>0</v>
      </c>
      <c r="H137" s="88">
        <v>1</v>
      </c>
      <c r="I137" s="61">
        <f t="shared" si="13"/>
        <v>5.66</v>
      </c>
      <c r="J137" s="61">
        <f t="shared" si="11"/>
        <v>1</v>
      </c>
      <c r="K137" s="108">
        <f t="shared" si="9"/>
        <v>5.66</v>
      </c>
      <c r="L137" s="33" t="s">
        <v>322</v>
      </c>
      <c r="M137" s="33" t="s">
        <v>251</v>
      </c>
    </row>
    <row r="138" spans="2:13" s="86" customFormat="1" ht="31.5" customHeight="1" x14ac:dyDescent="0.25">
      <c r="B138" s="61">
        <v>131</v>
      </c>
      <c r="C138" s="90" t="s">
        <v>249</v>
      </c>
      <c r="D138" s="12">
        <v>0</v>
      </c>
      <c r="E138" s="12">
        <f t="shared" si="12"/>
        <v>0</v>
      </c>
      <c r="F138" s="142">
        <v>0</v>
      </c>
      <c r="G138" s="12">
        <f t="shared" si="10"/>
        <v>0</v>
      </c>
      <c r="H138" s="88">
        <v>2</v>
      </c>
      <c r="I138" s="61">
        <f t="shared" si="13"/>
        <v>11.32</v>
      </c>
      <c r="J138" s="61">
        <f t="shared" si="11"/>
        <v>2</v>
      </c>
      <c r="K138" s="108">
        <f t="shared" si="9"/>
        <v>11.32</v>
      </c>
      <c r="L138" s="33" t="s">
        <v>330</v>
      </c>
      <c r="M138" s="61" t="s">
        <v>323</v>
      </c>
    </row>
    <row r="139" spans="2:13" s="86" customFormat="1" ht="31.5" customHeight="1" x14ac:dyDescent="0.25">
      <c r="B139" s="61">
        <v>132</v>
      </c>
      <c r="C139" s="90" t="s">
        <v>258</v>
      </c>
      <c r="D139" s="12">
        <v>0</v>
      </c>
      <c r="E139" s="12">
        <f t="shared" si="12"/>
        <v>0</v>
      </c>
      <c r="F139" s="143">
        <v>0</v>
      </c>
      <c r="G139" s="12">
        <f t="shared" si="10"/>
        <v>0</v>
      </c>
      <c r="H139" s="88">
        <v>1</v>
      </c>
      <c r="I139" s="61">
        <f t="shared" si="13"/>
        <v>5.66</v>
      </c>
      <c r="J139" s="61">
        <f t="shared" si="11"/>
        <v>1</v>
      </c>
      <c r="K139" s="108">
        <f t="shared" si="9"/>
        <v>5.66</v>
      </c>
      <c r="L139" s="33" t="s">
        <v>324</v>
      </c>
      <c r="M139" s="61" t="s">
        <v>308</v>
      </c>
    </row>
    <row r="140" spans="2:13" s="86" customFormat="1" ht="31.5" customHeight="1" x14ac:dyDescent="0.25">
      <c r="B140" s="61">
        <v>133</v>
      </c>
      <c r="C140" s="90" t="s">
        <v>259</v>
      </c>
      <c r="D140" s="12">
        <v>0</v>
      </c>
      <c r="E140" s="12">
        <f t="shared" si="12"/>
        <v>0</v>
      </c>
      <c r="F140" s="143">
        <v>0</v>
      </c>
      <c r="G140" s="12">
        <f t="shared" si="10"/>
        <v>0</v>
      </c>
      <c r="H140" s="88">
        <v>1</v>
      </c>
      <c r="I140" s="61">
        <f t="shared" si="13"/>
        <v>5.66</v>
      </c>
      <c r="J140" s="61">
        <f t="shared" si="11"/>
        <v>1</v>
      </c>
      <c r="K140" s="108">
        <f t="shared" si="9"/>
        <v>5.66</v>
      </c>
      <c r="L140" s="61" t="s">
        <v>334</v>
      </c>
      <c r="M140" s="61" t="s">
        <v>323</v>
      </c>
    </row>
    <row r="141" spans="2:13" s="86" customFormat="1" ht="31.5" customHeight="1" x14ac:dyDescent="0.25">
      <c r="B141" s="61">
        <v>134</v>
      </c>
      <c r="C141" s="90" t="s">
        <v>260</v>
      </c>
      <c r="D141" s="12">
        <v>0</v>
      </c>
      <c r="E141" s="12">
        <f t="shared" si="12"/>
        <v>0</v>
      </c>
      <c r="F141" s="143">
        <v>0</v>
      </c>
      <c r="G141" s="12">
        <f t="shared" si="10"/>
        <v>0</v>
      </c>
      <c r="H141" s="88">
        <v>1</v>
      </c>
      <c r="I141" s="61">
        <f t="shared" si="13"/>
        <v>5.66</v>
      </c>
      <c r="J141" s="61">
        <f t="shared" si="11"/>
        <v>1</v>
      </c>
      <c r="K141" s="108">
        <f t="shared" si="9"/>
        <v>5.66</v>
      </c>
      <c r="L141" s="33" t="s">
        <v>331</v>
      </c>
      <c r="M141" s="61" t="s">
        <v>323</v>
      </c>
    </row>
    <row r="142" spans="2:13" s="86" customFormat="1" ht="31.5" customHeight="1" x14ac:dyDescent="0.25">
      <c r="B142" s="61">
        <v>135</v>
      </c>
      <c r="C142" s="90" t="s">
        <v>261</v>
      </c>
      <c r="D142" s="12">
        <v>0</v>
      </c>
      <c r="E142" s="12">
        <f t="shared" si="12"/>
        <v>0</v>
      </c>
      <c r="F142" s="143">
        <v>0</v>
      </c>
      <c r="G142" s="12">
        <f t="shared" si="10"/>
        <v>0</v>
      </c>
      <c r="H142" s="150">
        <v>1</v>
      </c>
      <c r="I142" s="61">
        <f t="shared" si="13"/>
        <v>5.66</v>
      </c>
      <c r="J142" s="61">
        <f t="shared" si="11"/>
        <v>1</v>
      </c>
      <c r="K142" s="108">
        <f t="shared" si="9"/>
        <v>5.66</v>
      </c>
      <c r="L142" s="61" t="s">
        <v>332</v>
      </c>
      <c r="M142" s="61" t="s">
        <v>323</v>
      </c>
    </row>
    <row r="143" spans="2:13" s="149" customFormat="1" ht="31.5" customHeight="1" x14ac:dyDescent="0.25">
      <c r="B143" s="61">
        <v>136</v>
      </c>
      <c r="C143" s="90" t="s">
        <v>287</v>
      </c>
      <c r="D143" s="12">
        <v>0</v>
      </c>
      <c r="E143" s="12">
        <f t="shared" si="12"/>
        <v>0</v>
      </c>
      <c r="F143" s="143">
        <v>0</v>
      </c>
      <c r="G143" s="12">
        <f t="shared" si="10"/>
        <v>0</v>
      </c>
      <c r="H143" s="150">
        <v>1</v>
      </c>
      <c r="I143" s="61">
        <f t="shared" si="13"/>
        <v>5.66</v>
      </c>
      <c r="J143" s="61">
        <f t="shared" si="11"/>
        <v>1</v>
      </c>
      <c r="K143" s="108">
        <f t="shared" si="11"/>
        <v>5.66</v>
      </c>
      <c r="L143" s="61" t="s">
        <v>333</v>
      </c>
      <c r="M143" s="61" t="s">
        <v>323</v>
      </c>
    </row>
    <row r="144" spans="2:13" ht="21.75" customHeight="1" x14ac:dyDescent="0.25">
      <c r="B144" s="12"/>
      <c r="C144" s="6" t="s">
        <v>129</v>
      </c>
      <c r="D144" s="12">
        <f>SUM(D10:D138)</f>
        <v>566</v>
      </c>
      <c r="E144" s="12"/>
      <c r="F144" s="12"/>
      <c r="G144" s="12"/>
      <c r="H144" s="12"/>
      <c r="I144" s="12"/>
      <c r="J144" s="12"/>
      <c r="K144" s="12"/>
      <c r="L144" s="12"/>
      <c r="M144" s="12"/>
    </row>
    <row r="145" spans="2:13" ht="35.25" customHeight="1" x14ac:dyDescent="0.25">
      <c r="B145" s="12"/>
      <c r="C145" s="114" t="s">
        <v>131</v>
      </c>
      <c r="L145" s="12"/>
      <c r="M145" s="12"/>
    </row>
    <row r="146" spans="2:13" ht="33.75" customHeight="1" x14ac:dyDescent="0.3">
      <c r="B146" s="8">
        <v>1</v>
      </c>
      <c r="C146" s="19" t="s">
        <v>175</v>
      </c>
      <c r="D146" s="8">
        <v>1</v>
      </c>
      <c r="E146" s="8">
        <f>D146*45/100</f>
        <v>0.45</v>
      </c>
      <c r="F146" s="8">
        <v>0</v>
      </c>
      <c r="G146" s="8">
        <f>F146*45/100</f>
        <v>0</v>
      </c>
      <c r="H146" s="73">
        <v>0</v>
      </c>
      <c r="I146" s="8">
        <f>H146*45/100</f>
        <v>0</v>
      </c>
      <c r="J146" s="8">
        <f t="shared" ref="J146:J160" si="14">H146-F146</f>
        <v>0</v>
      </c>
      <c r="K146" s="8">
        <f t="shared" ref="K146:K160" si="15">I146-G146</f>
        <v>0</v>
      </c>
      <c r="L146" s="12"/>
      <c r="M146" s="12"/>
    </row>
    <row r="147" spans="2:13" ht="27.75" customHeight="1" x14ac:dyDescent="0.3">
      <c r="B147" s="8">
        <v>2</v>
      </c>
      <c r="C147" s="27" t="s">
        <v>176</v>
      </c>
      <c r="D147" s="8">
        <v>2</v>
      </c>
      <c r="E147" s="8">
        <f t="shared" ref="E147:E160" si="16">D147*45/100</f>
        <v>0.9</v>
      </c>
      <c r="F147" s="8">
        <v>0</v>
      </c>
      <c r="G147" s="8">
        <f t="shared" ref="G147:G160" si="17">F147*45/100</f>
        <v>0</v>
      </c>
      <c r="H147" s="73">
        <v>0</v>
      </c>
      <c r="I147" s="8">
        <f t="shared" ref="I147:I160" si="18">H147*45/100</f>
        <v>0</v>
      </c>
      <c r="J147" s="8">
        <f t="shared" si="14"/>
        <v>0</v>
      </c>
      <c r="K147" s="8">
        <f t="shared" si="15"/>
        <v>0</v>
      </c>
      <c r="L147" s="12"/>
      <c r="M147" s="12"/>
    </row>
    <row r="148" spans="2:13" ht="24" customHeight="1" x14ac:dyDescent="0.3">
      <c r="B148" s="8">
        <v>3</v>
      </c>
      <c r="C148" s="27" t="s">
        <v>177</v>
      </c>
      <c r="D148" s="8">
        <v>2</v>
      </c>
      <c r="E148" s="8">
        <f t="shared" si="16"/>
        <v>0.9</v>
      </c>
      <c r="F148" s="8">
        <v>0</v>
      </c>
      <c r="G148" s="8">
        <f t="shared" si="17"/>
        <v>0</v>
      </c>
      <c r="H148" s="73">
        <v>0</v>
      </c>
      <c r="I148" s="8">
        <f t="shared" si="18"/>
        <v>0</v>
      </c>
      <c r="J148" s="8">
        <f t="shared" si="14"/>
        <v>0</v>
      </c>
      <c r="K148" s="8">
        <f t="shared" si="15"/>
        <v>0</v>
      </c>
      <c r="L148" s="12"/>
      <c r="M148" s="12"/>
    </row>
    <row r="149" spans="2:13" ht="25.5" customHeight="1" x14ac:dyDescent="0.3">
      <c r="B149" s="8">
        <v>4</v>
      </c>
      <c r="C149" s="27" t="s">
        <v>168</v>
      </c>
      <c r="D149" s="8">
        <v>1</v>
      </c>
      <c r="E149" s="8">
        <f t="shared" si="16"/>
        <v>0.45</v>
      </c>
      <c r="F149" s="8">
        <v>0</v>
      </c>
      <c r="G149" s="8">
        <f t="shared" si="17"/>
        <v>0</v>
      </c>
      <c r="H149" s="73">
        <v>0</v>
      </c>
      <c r="I149" s="8">
        <f t="shared" si="18"/>
        <v>0</v>
      </c>
      <c r="J149" s="8">
        <f t="shared" si="14"/>
        <v>0</v>
      </c>
      <c r="K149" s="8">
        <f t="shared" si="15"/>
        <v>0</v>
      </c>
      <c r="L149" s="12"/>
      <c r="M149" s="12"/>
    </row>
    <row r="150" spans="2:13" ht="25.5" customHeight="1" x14ac:dyDescent="0.3">
      <c r="B150" s="8">
        <v>5</v>
      </c>
      <c r="C150" s="27" t="s">
        <v>163</v>
      </c>
      <c r="D150" s="8">
        <v>6</v>
      </c>
      <c r="E150" s="8">
        <f t="shared" si="16"/>
        <v>2.7</v>
      </c>
      <c r="F150" s="8">
        <v>1</v>
      </c>
      <c r="G150" s="8">
        <f t="shared" si="17"/>
        <v>0.45</v>
      </c>
      <c r="H150" s="73">
        <v>0</v>
      </c>
      <c r="I150" s="8">
        <f t="shared" si="18"/>
        <v>0</v>
      </c>
      <c r="J150" s="8">
        <f t="shared" si="14"/>
        <v>-1</v>
      </c>
      <c r="K150" s="8">
        <f t="shared" si="15"/>
        <v>-0.45</v>
      </c>
      <c r="L150" s="12"/>
      <c r="M150" s="12"/>
    </row>
    <row r="151" spans="2:13" ht="28.5" customHeight="1" x14ac:dyDescent="0.3">
      <c r="B151" s="8">
        <v>6</v>
      </c>
      <c r="C151" s="27" t="s">
        <v>169</v>
      </c>
      <c r="D151" s="8">
        <v>9</v>
      </c>
      <c r="E151" s="8">
        <f t="shared" si="16"/>
        <v>4.05</v>
      </c>
      <c r="F151" s="8">
        <v>0</v>
      </c>
      <c r="G151" s="8">
        <f t="shared" si="17"/>
        <v>0</v>
      </c>
      <c r="H151" s="73">
        <v>0</v>
      </c>
      <c r="I151" s="8">
        <f t="shared" si="18"/>
        <v>0</v>
      </c>
      <c r="J151" s="8">
        <f t="shared" si="14"/>
        <v>0</v>
      </c>
      <c r="K151" s="8">
        <f t="shared" si="15"/>
        <v>0</v>
      </c>
      <c r="L151" s="12"/>
      <c r="M151" s="12"/>
    </row>
    <row r="152" spans="2:13" ht="26.25" customHeight="1" x14ac:dyDescent="0.3">
      <c r="B152" s="8">
        <v>7</v>
      </c>
      <c r="C152" s="27" t="s">
        <v>170</v>
      </c>
      <c r="D152" s="8">
        <v>4</v>
      </c>
      <c r="E152" s="8">
        <f>D152*45/100</f>
        <v>1.8</v>
      </c>
      <c r="F152" s="8">
        <v>0</v>
      </c>
      <c r="G152" s="8">
        <f t="shared" si="17"/>
        <v>0</v>
      </c>
      <c r="H152" s="73">
        <v>0</v>
      </c>
      <c r="I152" s="8">
        <f t="shared" si="18"/>
        <v>0</v>
      </c>
      <c r="J152" s="8">
        <f t="shared" si="14"/>
        <v>0</v>
      </c>
      <c r="K152" s="8">
        <f t="shared" si="15"/>
        <v>0</v>
      </c>
      <c r="L152" s="12"/>
      <c r="M152" s="12"/>
    </row>
    <row r="153" spans="2:13" ht="28.5" customHeight="1" x14ac:dyDescent="0.3">
      <c r="B153" s="8">
        <v>8</v>
      </c>
      <c r="C153" s="27" t="s">
        <v>178</v>
      </c>
      <c r="D153" s="8">
        <v>1</v>
      </c>
      <c r="E153" s="8">
        <f t="shared" si="16"/>
        <v>0.45</v>
      </c>
      <c r="F153" s="8">
        <v>0</v>
      </c>
      <c r="G153" s="8">
        <f t="shared" si="17"/>
        <v>0</v>
      </c>
      <c r="H153" s="73">
        <v>0</v>
      </c>
      <c r="I153" s="8">
        <f t="shared" si="18"/>
        <v>0</v>
      </c>
      <c r="J153" s="8">
        <f t="shared" si="14"/>
        <v>0</v>
      </c>
      <c r="K153" s="8">
        <f t="shared" si="15"/>
        <v>0</v>
      </c>
      <c r="L153" s="12"/>
      <c r="M153" s="12"/>
    </row>
    <row r="154" spans="2:13" ht="30" customHeight="1" x14ac:dyDescent="0.3">
      <c r="B154" s="8">
        <v>9</v>
      </c>
      <c r="C154" s="27" t="s">
        <v>171</v>
      </c>
      <c r="D154" s="8">
        <v>4</v>
      </c>
      <c r="E154" s="8">
        <f t="shared" si="16"/>
        <v>1.8</v>
      </c>
      <c r="F154" s="8">
        <v>0</v>
      </c>
      <c r="G154" s="8">
        <f t="shared" si="17"/>
        <v>0</v>
      </c>
      <c r="H154" s="73">
        <v>1</v>
      </c>
      <c r="I154" s="8">
        <f t="shared" si="18"/>
        <v>0.45</v>
      </c>
      <c r="J154" s="8">
        <f t="shared" si="14"/>
        <v>1</v>
      </c>
      <c r="K154" s="110">
        <f t="shared" si="15"/>
        <v>0.45</v>
      </c>
      <c r="L154" s="22" t="s">
        <v>340</v>
      </c>
      <c r="M154" s="22" t="s">
        <v>337</v>
      </c>
    </row>
    <row r="155" spans="2:13" ht="33" customHeight="1" x14ac:dyDescent="0.3">
      <c r="B155" s="8">
        <v>10</v>
      </c>
      <c r="C155" s="27" t="s">
        <v>172</v>
      </c>
      <c r="D155" s="8">
        <v>3</v>
      </c>
      <c r="E155" s="8">
        <f t="shared" si="16"/>
        <v>1.35</v>
      </c>
      <c r="F155" s="8">
        <v>0</v>
      </c>
      <c r="G155" s="8">
        <f t="shared" si="17"/>
        <v>0</v>
      </c>
      <c r="H155" s="73">
        <v>0</v>
      </c>
      <c r="I155" s="8">
        <f t="shared" si="18"/>
        <v>0</v>
      </c>
      <c r="J155" s="8">
        <f t="shared" si="14"/>
        <v>0</v>
      </c>
      <c r="K155" s="8">
        <f t="shared" si="15"/>
        <v>0</v>
      </c>
      <c r="L155" s="19"/>
      <c r="M155" s="19"/>
    </row>
    <row r="156" spans="2:13" ht="25.5" customHeight="1" x14ac:dyDescent="0.3">
      <c r="B156" s="8">
        <v>11</v>
      </c>
      <c r="C156" s="27" t="s">
        <v>173</v>
      </c>
      <c r="D156" s="8">
        <v>1</v>
      </c>
      <c r="E156" s="8">
        <f t="shared" si="16"/>
        <v>0.45</v>
      </c>
      <c r="F156" s="8">
        <v>0</v>
      </c>
      <c r="G156" s="8">
        <f t="shared" si="17"/>
        <v>0</v>
      </c>
      <c r="H156" s="73">
        <v>0</v>
      </c>
      <c r="I156" s="8">
        <f t="shared" si="18"/>
        <v>0</v>
      </c>
      <c r="J156" s="8">
        <f t="shared" si="14"/>
        <v>0</v>
      </c>
      <c r="K156" s="8">
        <f t="shared" si="15"/>
        <v>0</v>
      </c>
      <c r="L156" s="19"/>
      <c r="M156" s="19"/>
    </row>
    <row r="157" spans="2:13" ht="30.75" customHeight="1" x14ac:dyDescent="0.3">
      <c r="B157" s="8">
        <v>12</v>
      </c>
      <c r="C157" s="27" t="s">
        <v>179</v>
      </c>
      <c r="D157" s="8">
        <v>1</v>
      </c>
      <c r="E157" s="8">
        <f t="shared" si="16"/>
        <v>0.45</v>
      </c>
      <c r="F157" s="8">
        <v>0</v>
      </c>
      <c r="G157" s="8">
        <f t="shared" si="17"/>
        <v>0</v>
      </c>
      <c r="H157" s="73">
        <v>0</v>
      </c>
      <c r="I157" s="8">
        <f t="shared" si="18"/>
        <v>0</v>
      </c>
      <c r="J157" s="8">
        <f t="shared" si="14"/>
        <v>0</v>
      </c>
      <c r="K157" s="8">
        <f t="shared" si="15"/>
        <v>0</v>
      </c>
      <c r="L157" s="19"/>
      <c r="M157" s="19"/>
    </row>
    <row r="158" spans="2:13" ht="22.5" customHeight="1" x14ac:dyDescent="0.3">
      <c r="B158" s="8">
        <v>13</v>
      </c>
      <c r="C158" s="27" t="s">
        <v>174</v>
      </c>
      <c r="D158" s="8">
        <v>1</v>
      </c>
      <c r="E158" s="8">
        <f t="shared" si="16"/>
        <v>0.45</v>
      </c>
      <c r="F158" s="8">
        <v>0</v>
      </c>
      <c r="G158" s="8">
        <f t="shared" si="17"/>
        <v>0</v>
      </c>
      <c r="H158" s="73">
        <v>0</v>
      </c>
      <c r="I158" s="8">
        <f t="shared" si="18"/>
        <v>0</v>
      </c>
      <c r="J158" s="8">
        <f t="shared" si="14"/>
        <v>0</v>
      </c>
      <c r="K158" s="8">
        <f t="shared" si="15"/>
        <v>0</v>
      </c>
      <c r="L158" s="19"/>
      <c r="M158" s="19"/>
    </row>
    <row r="159" spans="2:13" ht="24" customHeight="1" x14ac:dyDescent="0.3">
      <c r="B159" s="8">
        <v>14</v>
      </c>
      <c r="C159" s="27" t="s">
        <v>22</v>
      </c>
      <c r="D159" s="8">
        <v>9</v>
      </c>
      <c r="E159" s="8">
        <f t="shared" si="16"/>
        <v>4.05</v>
      </c>
      <c r="F159" s="8">
        <v>0</v>
      </c>
      <c r="G159" s="8">
        <f t="shared" si="17"/>
        <v>0</v>
      </c>
      <c r="H159" s="73">
        <v>0</v>
      </c>
      <c r="I159" s="8">
        <f t="shared" si="18"/>
        <v>0</v>
      </c>
      <c r="J159" s="8">
        <f t="shared" si="14"/>
        <v>0</v>
      </c>
      <c r="K159" s="8">
        <f t="shared" si="15"/>
        <v>0</v>
      </c>
      <c r="L159" s="19"/>
      <c r="M159" s="19"/>
    </row>
    <row r="160" spans="2:13" s="149" customFormat="1" ht="24" customHeight="1" x14ac:dyDescent="0.3">
      <c r="B160" s="8">
        <v>15</v>
      </c>
      <c r="C160" s="27" t="s">
        <v>336</v>
      </c>
      <c r="D160" s="8">
        <v>0</v>
      </c>
      <c r="E160" s="8">
        <f t="shared" si="16"/>
        <v>0</v>
      </c>
      <c r="F160" s="8">
        <v>0</v>
      </c>
      <c r="G160" s="8">
        <f t="shared" si="17"/>
        <v>0</v>
      </c>
      <c r="H160" s="73">
        <v>1</v>
      </c>
      <c r="I160" s="8">
        <f t="shared" si="18"/>
        <v>0.45</v>
      </c>
      <c r="J160" s="8">
        <f t="shared" si="14"/>
        <v>1</v>
      </c>
      <c r="K160" s="110">
        <f t="shared" si="15"/>
        <v>0.45</v>
      </c>
      <c r="L160" s="22" t="s">
        <v>338</v>
      </c>
      <c r="M160" s="22" t="s">
        <v>339</v>
      </c>
    </row>
    <row r="161" spans="2:13" ht="18.75" x14ac:dyDescent="0.3">
      <c r="B161" s="8"/>
      <c r="C161" s="17" t="s">
        <v>130</v>
      </c>
      <c r="D161" s="8">
        <f>SUM(D146:D160)</f>
        <v>45</v>
      </c>
      <c r="E161" s="8"/>
      <c r="F161" s="8"/>
      <c r="G161" s="8"/>
      <c r="H161" s="42"/>
      <c r="I161" s="8"/>
      <c r="J161" s="8"/>
      <c r="K161" s="8"/>
      <c r="L161" s="12"/>
      <c r="M161" s="12"/>
    </row>
    <row r="162" spans="2:13" ht="52.5" customHeight="1" x14ac:dyDescent="0.3">
      <c r="B162" s="12"/>
      <c r="C162" s="114" t="s">
        <v>143</v>
      </c>
      <c r="D162" s="8"/>
      <c r="E162" s="8"/>
      <c r="F162" s="8"/>
      <c r="G162" s="8"/>
      <c r="H162" s="8"/>
      <c r="I162" s="8"/>
      <c r="J162" s="8"/>
      <c r="K162" s="8"/>
      <c r="L162" s="38"/>
      <c r="M162" s="38"/>
    </row>
    <row r="163" spans="2:13" ht="28.5" customHeight="1" x14ac:dyDescent="0.3">
      <c r="B163" s="8">
        <v>1</v>
      </c>
      <c r="C163" s="22" t="s">
        <v>132</v>
      </c>
      <c r="D163" s="8">
        <v>15</v>
      </c>
      <c r="E163" s="8">
        <f>D163*179/100</f>
        <v>26.85</v>
      </c>
      <c r="F163" s="115">
        <v>0</v>
      </c>
      <c r="G163" s="8">
        <f>F163*D175/100</f>
        <v>0</v>
      </c>
      <c r="H163" s="115">
        <v>1</v>
      </c>
      <c r="I163" s="8">
        <f>H163*D175/100</f>
        <v>1.79</v>
      </c>
      <c r="J163" s="8">
        <f t="shared" ref="J163:J174" si="19">H163-F163</f>
        <v>1</v>
      </c>
      <c r="K163" s="110">
        <f t="shared" ref="K163:K174" si="20">I163-G163</f>
        <v>1.79</v>
      </c>
      <c r="L163" s="118" t="s">
        <v>254</v>
      </c>
      <c r="M163" s="118" t="s">
        <v>255</v>
      </c>
    </row>
    <row r="164" spans="2:13" ht="33.75" customHeight="1" x14ac:dyDescent="0.3">
      <c r="B164" s="13">
        <v>2</v>
      </c>
      <c r="C164" s="14" t="s">
        <v>133</v>
      </c>
      <c r="D164" s="13">
        <v>12</v>
      </c>
      <c r="E164" s="8">
        <f t="shared" ref="E164:E174" si="21">D164*179/100</f>
        <v>21.48</v>
      </c>
      <c r="F164" s="116">
        <v>1</v>
      </c>
      <c r="G164" s="8">
        <f t="shared" ref="G164:G174" si="22">F164*D176/100</f>
        <v>0</v>
      </c>
      <c r="H164" s="116">
        <v>1</v>
      </c>
      <c r="I164" s="8">
        <f t="shared" ref="I164:I174" si="23">H164*D176/100</f>
        <v>0</v>
      </c>
      <c r="J164" s="8">
        <f t="shared" si="19"/>
        <v>0</v>
      </c>
      <c r="K164" s="8">
        <f t="shared" si="20"/>
        <v>0</v>
      </c>
      <c r="L164" s="119"/>
      <c r="M164" s="119"/>
    </row>
    <row r="165" spans="2:13" ht="27" customHeight="1" x14ac:dyDescent="0.3">
      <c r="B165" s="8">
        <v>3</v>
      </c>
      <c r="C165" s="15" t="s">
        <v>134</v>
      </c>
      <c r="D165" s="8">
        <v>28</v>
      </c>
      <c r="E165" s="8">
        <f t="shared" si="21"/>
        <v>50.12</v>
      </c>
      <c r="F165" s="115">
        <v>0</v>
      </c>
      <c r="G165" s="8">
        <f t="shared" si="22"/>
        <v>0</v>
      </c>
      <c r="H165" s="115">
        <v>0</v>
      </c>
      <c r="I165" s="8">
        <f t="shared" si="23"/>
        <v>0</v>
      </c>
      <c r="J165" s="8">
        <f t="shared" si="19"/>
        <v>0</v>
      </c>
      <c r="K165" s="8">
        <f t="shared" si="20"/>
        <v>0</v>
      </c>
      <c r="L165" s="41"/>
      <c r="M165" s="41"/>
    </row>
    <row r="166" spans="2:13" ht="28.5" customHeight="1" x14ac:dyDescent="0.3">
      <c r="B166" s="13">
        <v>4</v>
      </c>
      <c r="C166" s="14" t="s">
        <v>135</v>
      </c>
      <c r="D166" s="13">
        <v>71</v>
      </c>
      <c r="E166" s="8">
        <f t="shared" si="21"/>
        <v>127.09</v>
      </c>
      <c r="F166" s="116">
        <v>1</v>
      </c>
      <c r="G166" s="8">
        <f t="shared" si="22"/>
        <v>0.02</v>
      </c>
      <c r="H166" s="116">
        <v>0</v>
      </c>
      <c r="I166" s="8">
        <f t="shared" si="23"/>
        <v>0</v>
      </c>
      <c r="J166" s="8">
        <f t="shared" si="19"/>
        <v>-1</v>
      </c>
      <c r="K166" s="8">
        <f t="shared" si="20"/>
        <v>-0.02</v>
      </c>
      <c r="L166" s="39"/>
      <c r="M166" s="39"/>
    </row>
    <row r="167" spans="2:13" ht="30" customHeight="1" x14ac:dyDescent="0.3">
      <c r="B167" s="8">
        <v>5</v>
      </c>
      <c r="C167" s="14" t="s">
        <v>136</v>
      </c>
      <c r="D167" s="8">
        <v>3</v>
      </c>
      <c r="E167" s="8">
        <f t="shared" si="21"/>
        <v>5.37</v>
      </c>
      <c r="F167" s="115">
        <v>1</v>
      </c>
      <c r="G167" s="8">
        <f t="shared" si="22"/>
        <v>0.01</v>
      </c>
      <c r="H167" s="115">
        <v>0</v>
      </c>
      <c r="I167" s="8">
        <f t="shared" si="23"/>
        <v>0</v>
      </c>
      <c r="J167" s="8">
        <f t="shared" si="19"/>
        <v>-1</v>
      </c>
      <c r="K167" s="8">
        <f t="shared" si="20"/>
        <v>-0.01</v>
      </c>
      <c r="L167" s="41"/>
      <c r="M167" s="41"/>
    </row>
    <row r="168" spans="2:13" ht="42.75" customHeight="1" x14ac:dyDescent="0.3">
      <c r="B168" s="13">
        <v>6</v>
      </c>
      <c r="C168" s="14" t="s">
        <v>137</v>
      </c>
      <c r="D168" s="13">
        <v>3</v>
      </c>
      <c r="E168" s="8">
        <f t="shared" si="21"/>
        <v>5.37</v>
      </c>
      <c r="F168" s="116">
        <v>0</v>
      </c>
      <c r="G168" s="8">
        <f t="shared" si="22"/>
        <v>0</v>
      </c>
      <c r="H168" s="116">
        <v>0</v>
      </c>
      <c r="I168" s="8">
        <f t="shared" si="23"/>
        <v>0</v>
      </c>
      <c r="J168" s="8">
        <f t="shared" si="19"/>
        <v>0</v>
      </c>
      <c r="K168" s="8">
        <f t="shared" si="20"/>
        <v>0</v>
      </c>
      <c r="L168" s="39"/>
      <c r="M168" s="39"/>
    </row>
    <row r="169" spans="2:13" ht="36" customHeight="1" x14ac:dyDescent="0.3">
      <c r="B169" s="8">
        <v>7</v>
      </c>
      <c r="C169" s="22" t="s">
        <v>138</v>
      </c>
      <c r="D169" s="8">
        <v>26</v>
      </c>
      <c r="E169" s="8">
        <f t="shared" si="21"/>
        <v>46.54</v>
      </c>
      <c r="F169" s="115">
        <v>0</v>
      </c>
      <c r="G169" s="8">
        <f t="shared" si="22"/>
        <v>0</v>
      </c>
      <c r="H169" s="115">
        <v>0</v>
      </c>
      <c r="I169" s="8">
        <f t="shared" si="23"/>
        <v>0</v>
      </c>
      <c r="J169" s="8">
        <f t="shared" si="19"/>
        <v>0</v>
      </c>
      <c r="K169" s="8">
        <f t="shared" si="20"/>
        <v>0</v>
      </c>
      <c r="L169" s="40"/>
      <c r="M169" s="40"/>
    </row>
    <row r="170" spans="2:13" ht="27" customHeight="1" x14ac:dyDescent="0.3">
      <c r="B170" s="13">
        <v>8</v>
      </c>
      <c r="C170" s="14" t="s">
        <v>139</v>
      </c>
      <c r="D170" s="13">
        <v>6</v>
      </c>
      <c r="E170" s="8">
        <f t="shared" si="21"/>
        <v>10.74</v>
      </c>
      <c r="F170" s="116">
        <v>0</v>
      </c>
      <c r="G170" s="8">
        <f t="shared" si="22"/>
        <v>0</v>
      </c>
      <c r="H170" s="116">
        <v>0</v>
      </c>
      <c r="I170" s="8">
        <f t="shared" si="23"/>
        <v>0</v>
      </c>
      <c r="J170" s="8">
        <f t="shared" si="19"/>
        <v>0</v>
      </c>
      <c r="K170" s="8">
        <f t="shared" si="20"/>
        <v>0</v>
      </c>
      <c r="L170" s="19"/>
      <c r="M170" s="19"/>
    </row>
    <row r="171" spans="2:13" ht="22.5" customHeight="1" x14ac:dyDescent="0.3">
      <c r="B171" s="8">
        <v>9</v>
      </c>
      <c r="C171" s="19" t="s">
        <v>90</v>
      </c>
      <c r="D171" s="8">
        <v>4</v>
      </c>
      <c r="E171" s="8">
        <f t="shared" si="21"/>
        <v>7.16</v>
      </c>
      <c r="F171" s="115">
        <v>0</v>
      </c>
      <c r="G171" s="8">
        <f t="shared" si="22"/>
        <v>0</v>
      </c>
      <c r="H171" s="115">
        <v>0</v>
      </c>
      <c r="I171" s="8">
        <f t="shared" si="23"/>
        <v>0</v>
      </c>
      <c r="J171" s="8">
        <f t="shared" si="19"/>
        <v>0</v>
      </c>
      <c r="K171" s="8">
        <f t="shared" si="20"/>
        <v>0</v>
      </c>
      <c r="L171" s="19"/>
      <c r="M171" s="19"/>
    </row>
    <row r="172" spans="2:13" ht="27.75" customHeight="1" x14ac:dyDescent="0.3">
      <c r="B172" s="10">
        <v>10</v>
      </c>
      <c r="C172" s="20" t="s">
        <v>140</v>
      </c>
      <c r="D172" s="8">
        <v>3</v>
      </c>
      <c r="E172" s="8">
        <f t="shared" si="21"/>
        <v>5.37</v>
      </c>
      <c r="F172" s="117">
        <v>0</v>
      </c>
      <c r="G172" s="8">
        <f t="shared" si="22"/>
        <v>0</v>
      </c>
      <c r="H172" s="117">
        <v>0</v>
      </c>
      <c r="I172" s="8">
        <f t="shared" si="23"/>
        <v>0</v>
      </c>
      <c r="J172" s="8">
        <f t="shared" si="19"/>
        <v>0</v>
      </c>
      <c r="K172" s="8">
        <f t="shared" si="20"/>
        <v>0</v>
      </c>
      <c r="L172" s="19"/>
      <c r="M172" s="19"/>
    </row>
    <row r="173" spans="2:13" ht="36.75" customHeight="1" x14ac:dyDescent="0.3">
      <c r="B173" s="8">
        <v>11</v>
      </c>
      <c r="C173" s="22" t="s">
        <v>141</v>
      </c>
      <c r="D173" s="8">
        <v>3</v>
      </c>
      <c r="E173" s="8">
        <f t="shared" si="21"/>
        <v>5.37</v>
      </c>
      <c r="F173" s="115">
        <v>0</v>
      </c>
      <c r="G173" s="8">
        <f t="shared" si="22"/>
        <v>0</v>
      </c>
      <c r="H173" s="115">
        <v>0</v>
      </c>
      <c r="I173" s="8">
        <f t="shared" si="23"/>
        <v>0</v>
      </c>
      <c r="J173" s="8">
        <f t="shared" si="19"/>
        <v>0</v>
      </c>
      <c r="K173" s="8">
        <f t="shared" si="20"/>
        <v>0</v>
      </c>
      <c r="L173" s="9"/>
      <c r="M173" s="9"/>
    </row>
    <row r="174" spans="2:13" ht="37.5" x14ac:dyDescent="0.3">
      <c r="B174" s="13">
        <v>12</v>
      </c>
      <c r="C174" s="14" t="s">
        <v>142</v>
      </c>
      <c r="D174" s="13">
        <v>5</v>
      </c>
      <c r="E174" s="8">
        <f t="shared" si="21"/>
        <v>8.9499999999999993</v>
      </c>
      <c r="F174" s="116">
        <v>0</v>
      </c>
      <c r="G174" s="8">
        <f t="shared" si="22"/>
        <v>0</v>
      </c>
      <c r="H174" s="116">
        <v>0</v>
      </c>
      <c r="I174" s="8">
        <f t="shared" si="23"/>
        <v>0</v>
      </c>
      <c r="J174" s="8">
        <f t="shared" si="19"/>
        <v>0</v>
      </c>
      <c r="K174" s="8">
        <f t="shared" si="20"/>
        <v>0</v>
      </c>
      <c r="L174" s="19"/>
      <c r="M174" s="19"/>
    </row>
    <row r="175" spans="2:13" ht="18.75" x14ac:dyDescent="0.3">
      <c r="B175" s="19"/>
      <c r="C175" s="17" t="s">
        <v>129</v>
      </c>
      <c r="D175" s="8">
        <f>D163+D164+D165+D166+D167+D168+D169+D170+D171+D172+D173+D174</f>
        <v>179</v>
      </c>
      <c r="E175" s="19"/>
      <c r="F175" s="19"/>
      <c r="G175" s="19"/>
      <c r="H175" s="19"/>
      <c r="I175" s="19"/>
      <c r="J175" s="8"/>
      <c r="K175" s="8"/>
      <c r="L175" s="12"/>
      <c r="M175" s="12"/>
    </row>
    <row r="176" spans="2:13" ht="37.5" x14ac:dyDescent="0.3">
      <c r="B176" s="12"/>
      <c r="C176" s="114" t="s">
        <v>144</v>
      </c>
      <c r="D176" s="12"/>
      <c r="E176" s="18"/>
      <c r="F176" s="12"/>
      <c r="G176" s="12"/>
      <c r="H176" s="63"/>
      <c r="I176" s="12"/>
      <c r="J176" s="8"/>
      <c r="K176" s="92"/>
      <c r="L176" s="12"/>
      <c r="M176" s="12"/>
    </row>
    <row r="177" spans="2:13" ht="37.5" x14ac:dyDescent="0.3">
      <c r="B177" s="12">
        <v>1</v>
      </c>
      <c r="C177" s="16" t="s">
        <v>145</v>
      </c>
      <c r="D177" s="12">
        <v>1</v>
      </c>
      <c r="E177" s="18">
        <f>D177*24/100</f>
        <v>0.24</v>
      </c>
      <c r="F177" s="12">
        <v>0</v>
      </c>
      <c r="G177" s="12">
        <f>F177*24/100</f>
        <v>0</v>
      </c>
      <c r="H177" s="144">
        <v>0</v>
      </c>
      <c r="I177" s="12">
        <f>H177*24/100</f>
        <v>0</v>
      </c>
      <c r="J177" s="8">
        <f t="shared" ref="J177:J195" si="24">H177-F177</f>
        <v>0</v>
      </c>
      <c r="K177" s="92">
        <f t="shared" ref="K177:K195" si="25">I177-G177</f>
        <v>0</v>
      </c>
      <c r="L177" s="150"/>
      <c r="M177" s="150"/>
    </row>
    <row r="178" spans="2:13" ht="30.75" customHeight="1" x14ac:dyDescent="0.3">
      <c r="B178" s="12">
        <v>2</v>
      </c>
      <c r="C178" s="16" t="s">
        <v>146</v>
      </c>
      <c r="D178" s="12">
        <v>2</v>
      </c>
      <c r="E178" s="18">
        <f t="shared" ref="E178:E188" si="26">D178*24/100</f>
        <v>0.48</v>
      </c>
      <c r="F178" s="12">
        <v>0</v>
      </c>
      <c r="G178" s="12">
        <f t="shared" ref="G178:G189" si="27">F178*24/100</f>
        <v>0</v>
      </c>
      <c r="H178" s="144">
        <v>0</v>
      </c>
      <c r="I178" s="12">
        <f t="shared" ref="I178:I195" si="28">H178*24/100</f>
        <v>0</v>
      </c>
      <c r="J178" s="8">
        <f t="shared" si="24"/>
        <v>0</v>
      </c>
      <c r="K178" s="92">
        <f t="shared" si="25"/>
        <v>0</v>
      </c>
      <c r="L178" s="150"/>
      <c r="M178" s="150"/>
    </row>
    <row r="179" spans="2:13" ht="37.5" customHeight="1" x14ac:dyDescent="0.3">
      <c r="B179" s="12">
        <v>3</v>
      </c>
      <c r="C179" s="16" t="s">
        <v>56</v>
      </c>
      <c r="D179" s="12">
        <v>1</v>
      </c>
      <c r="E179" s="18">
        <f t="shared" si="26"/>
        <v>0.24</v>
      </c>
      <c r="F179" s="12">
        <v>0</v>
      </c>
      <c r="G179" s="12">
        <f t="shared" si="27"/>
        <v>0</v>
      </c>
      <c r="H179" s="144">
        <v>0</v>
      </c>
      <c r="I179" s="12">
        <f t="shared" si="28"/>
        <v>0</v>
      </c>
      <c r="J179" s="8">
        <f t="shared" si="24"/>
        <v>0</v>
      </c>
      <c r="K179" s="92">
        <f t="shared" si="25"/>
        <v>0</v>
      </c>
      <c r="L179" s="150"/>
      <c r="M179" s="150"/>
    </row>
    <row r="180" spans="2:13" ht="41.25" customHeight="1" x14ac:dyDescent="0.3">
      <c r="B180" s="12">
        <v>4</v>
      </c>
      <c r="C180" s="16" t="s">
        <v>89</v>
      </c>
      <c r="D180" s="12">
        <v>1</v>
      </c>
      <c r="E180" s="18">
        <f t="shared" si="26"/>
        <v>0.24</v>
      </c>
      <c r="F180" s="12">
        <v>0</v>
      </c>
      <c r="G180" s="12">
        <f t="shared" si="27"/>
        <v>0</v>
      </c>
      <c r="H180" s="144">
        <v>1</v>
      </c>
      <c r="I180" s="12">
        <f t="shared" si="28"/>
        <v>0.24</v>
      </c>
      <c r="J180" s="8">
        <f t="shared" si="24"/>
        <v>1</v>
      </c>
      <c r="K180" s="110">
        <f t="shared" si="25"/>
        <v>0.24</v>
      </c>
      <c r="L180" s="33" t="s">
        <v>265</v>
      </c>
      <c r="M180" s="33" t="s">
        <v>266</v>
      </c>
    </row>
    <row r="181" spans="2:13" ht="36" customHeight="1" x14ac:dyDescent="0.3">
      <c r="B181" s="12">
        <v>5</v>
      </c>
      <c r="C181" s="16" t="s">
        <v>147</v>
      </c>
      <c r="D181" s="12">
        <v>4</v>
      </c>
      <c r="E181" s="18">
        <f t="shared" si="26"/>
        <v>0.96</v>
      </c>
      <c r="F181" s="12">
        <v>0</v>
      </c>
      <c r="G181" s="12">
        <f t="shared" si="27"/>
        <v>0</v>
      </c>
      <c r="H181" s="144">
        <v>0</v>
      </c>
      <c r="I181" s="12">
        <f t="shared" si="28"/>
        <v>0</v>
      </c>
      <c r="J181" s="8">
        <f t="shared" si="24"/>
        <v>0</v>
      </c>
      <c r="K181" s="92">
        <f t="shared" si="25"/>
        <v>0</v>
      </c>
      <c r="L181" s="33"/>
      <c r="M181" s="33"/>
    </row>
    <row r="182" spans="2:13" ht="33" customHeight="1" x14ac:dyDescent="0.3">
      <c r="B182" s="12">
        <v>6</v>
      </c>
      <c r="C182" s="16" t="s">
        <v>148</v>
      </c>
      <c r="D182" s="12">
        <v>6</v>
      </c>
      <c r="E182" s="18">
        <f t="shared" si="26"/>
        <v>1.44</v>
      </c>
      <c r="F182" s="12">
        <v>0</v>
      </c>
      <c r="G182" s="12">
        <f t="shared" si="27"/>
        <v>0</v>
      </c>
      <c r="H182" s="144">
        <v>0</v>
      </c>
      <c r="I182" s="12">
        <f t="shared" si="28"/>
        <v>0</v>
      </c>
      <c r="J182" s="8">
        <f t="shared" si="24"/>
        <v>0</v>
      </c>
      <c r="K182" s="92">
        <f t="shared" si="25"/>
        <v>0</v>
      </c>
      <c r="L182" s="33"/>
      <c r="M182" s="33"/>
    </row>
    <row r="183" spans="2:13" ht="33.75" customHeight="1" x14ac:dyDescent="0.3">
      <c r="B183" s="12">
        <v>7</v>
      </c>
      <c r="C183" s="16" t="s">
        <v>149</v>
      </c>
      <c r="D183" s="12">
        <v>2</v>
      </c>
      <c r="E183" s="18">
        <f t="shared" si="26"/>
        <v>0.48</v>
      </c>
      <c r="F183" s="12">
        <v>0</v>
      </c>
      <c r="G183" s="12">
        <f t="shared" si="27"/>
        <v>0</v>
      </c>
      <c r="H183" s="144">
        <v>0</v>
      </c>
      <c r="I183" s="12">
        <f t="shared" si="28"/>
        <v>0</v>
      </c>
      <c r="J183" s="8">
        <f t="shared" si="24"/>
        <v>0</v>
      </c>
      <c r="K183" s="92">
        <f t="shared" si="25"/>
        <v>0</v>
      </c>
      <c r="L183" s="33"/>
      <c r="M183" s="33"/>
    </row>
    <row r="184" spans="2:13" ht="24" customHeight="1" x14ac:dyDescent="0.3">
      <c r="B184" s="12">
        <v>8</v>
      </c>
      <c r="C184" s="16" t="s">
        <v>150</v>
      </c>
      <c r="D184" s="12">
        <v>1</v>
      </c>
      <c r="E184" s="18">
        <f t="shared" si="26"/>
        <v>0.24</v>
      </c>
      <c r="F184" s="12">
        <v>0</v>
      </c>
      <c r="G184" s="12">
        <f t="shared" si="27"/>
        <v>0</v>
      </c>
      <c r="H184" s="144">
        <v>0</v>
      </c>
      <c r="I184" s="12">
        <f t="shared" si="28"/>
        <v>0</v>
      </c>
      <c r="J184" s="8">
        <f t="shared" si="24"/>
        <v>0</v>
      </c>
      <c r="K184" s="92">
        <f t="shared" si="25"/>
        <v>0</v>
      </c>
      <c r="L184" s="33"/>
      <c r="M184" s="33"/>
    </row>
    <row r="185" spans="2:13" ht="27" customHeight="1" x14ac:dyDescent="0.3">
      <c r="B185" s="12">
        <v>9</v>
      </c>
      <c r="C185" s="16" t="s">
        <v>151</v>
      </c>
      <c r="D185" s="12">
        <v>1</v>
      </c>
      <c r="E185" s="18">
        <f t="shared" si="26"/>
        <v>0.24</v>
      </c>
      <c r="F185" s="12">
        <v>0</v>
      </c>
      <c r="G185" s="12">
        <f t="shared" si="27"/>
        <v>0</v>
      </c>
      <c r="H185" s="144">
        <v>0</v>
      </c>
      <c r="I185" s="12">
        <f t="shared" si="28"/>
        <v>0</v>
      </c>
      <c r="J185" s="8">
        <f t="shared" si="24"/>
        <v>0</v>
      </c>
      <c r="K185" s="92">
        <f t="shared" si="25"/>
        <v>0</v>
      </c>
      <c r="L185" s="33"/>
      <c r="M185" s="33"/>
    </row>
    <row r="186" spans="2:13" ht="29.25" customHeight="1" x14ac:dyDescent="0.3">
      <c r="B186" s="12">
        <v>10</v>
      </c>
      <c r="C186" s="16" t="s">
        <v>152</v>
      </c>
      <c r="D186" s="12">
        <v>1</v>
      </c>
      <c r="E186" s="18">
        <f t="shared" si="26"/>
        <v>0.24</v>
      </c>
      <c r="F186" s="12">
        <v>0</v>
      </c>
      <c r="G186" s="12">
        <f t="shared" si="27"/>
        <v>0</v>
      </c>
      <c r="H186" s="144">
        <v>0</v>
      </c>
      <c r="I186" s="12">
        <f t="shared" si="28"/>
        <v>0</v>
      </c>
      <c r="J186" s="8">
        <f t="shared" si="24"/>
        <v>0</v>
      </c>
      <c r="K186" s="92">
        <f t="shared" si="25"/>
        <v>0</v>
      </c>
      <c r="L186" s="33"/>
      <c r="M186" s="33"/>
    </row>
    <row r="187" spans="2:13" ht="38.25" customHeight="1" x14ac:dyDescent="0.3">
      <c r="B187" s="12">
        <v>11</v>
      </c>
      <c r="C187" s="145" t="s">
        <v>153</v>
      </c>
      <c r="D187" s="12">
        <v>2</v>
      </c>
      <c r="E187" s="18">
        <f t="shared" si="26"/>
        <v>0.48</v>
      </c>
      <c r="F187" s="12">
        <v>0</v>
      </c>
      <c r="G187" s="12">
        <f t="shared" si="27"/>
        <v>0</v>
      </c>
      <c r="H187" s="144">
        <v>0</v>
      </c>
      <c r="I187" s="12">
        <f t="shared" si="28"/>
        <v>0</v>
      </c>
      <c r="J187" s="8">
        <f t="shared" si="24"/>
        <v>0</v>
      </c>
      <c r="K187" s="92">
        <f t="shared" si="25"/>
        <v>0</v>
      </c>
      <c r="L187" s="33"/>
      <c r="M187" s="33"/>
    </row>
    <row r="188" spans="2:13" ht="32.25" customHeight="1" x14ac:dyDescent="0.3">
      <c r="B188" s="12">
        <v>12</v>
      </c>
      <c r="C188" s="145" t="s">
        <v>72</v>
      </c>
      <c r="D188" s="12">
        <v>1</v>
      </c>
      <c r="E188" s="18">
        <f t="shared" si="26"/>
        <v>0.24</v>
      </c>
      <c r="F188" s="12">
        <v>0</v>
      </c>
      <c r="G188" s="12">
        <f t="shared" si="27"/>
        <v>0</v>
      </c>
      <c r="H188" s="144">
        <v>0</v>
      </c>
      <c r="I188" s="12">
        <f t="shared" si="28"/>
        <v>0</v>
      </c>
      <c r="J188" s="8">
        <f t="shared" si="24"/>
        <v>0</v>
      </c>
      <c r="K188" s="92">
        <f t="shared" si="25"/>
        <v>0</v>
      </c>
      <c r="L188" s="33"/>
      <c r="M188" s="33"/>
    </row>
    <row r="189" spans="2:13" s="62" customFormat="1" ht="38.25" customHeight="1" x14ac:dyDescent="0.3">
      <c r="B189" s="12">
        <v>13</v>
      </c>
      <c r="C189" s="146" t="s">
        <v>154</v>
      </c>
      <c r="D189" s="12">
        <v>1</v>
      </c>
      <c r="E189" s="18">
        <f>D189*24/100</f>
        <v>0.24</v>
      </c>
      <c r="F189" s="12">
        <v>0</v>
      </c>
      <c r="G189" s="12">
        <f t="shared" si="27"/>
        <v>0</v>
      </c>
      <c r="H189" s="144">
        <v>0</v>
      </c>
      <c r="I189" s="12">
        <f t="shared" si="28"/>
        <v>0</v>
      </c>
      <c r="J189" s="8">
        <f t="shared" si="24"/>
        <v>0</v>
      </c>
      <c r="K189" s="92">
        <f t="shared" si="25"/>
        <v>0</v>
      </c>
      <c r="L189" s="33"/>
      <c r="M189" s="33"/>
    </row>
    <row r="190" spans="2:13" s="62" customFormat="1" ht="31.5" customHeight="1" x14ac:dyDescent="0.3">
      <c r="B190" s="61">
        <v>14</v>
      </c>
      <c r="C190" s="147" t="s">
        <v>226</v>
      </c>
      <c r="D190" s="61">
        <v>0</v>
      </c>
      <c r="E190" s="64">
        <f t="shared" ref="E190:E195" si="29">D190*24/100</f>
        <v>0</v>
      </c>
      <c r="F190" s="12">
        <v>0</v>
      </c>
      <c r="G190" s="61">
        <v>0</v>
      </c>
      <c r="H190" s="144">
        <v>1</v>
      </c>
      <c r="I190" s="61">
        <f t="shared" si="28"/>
        <v>0.24</v>
      </c>
      <c r="J190" s="8">
        <f t="shared" si="24"/>
        <v>1</v>
      </c>
      <c r="K190" s="110">
        <f t="shared" si="25"/>
        <v>0.24</v>
      </c>
      <c r="L190" s="33" t="s">
        <v>267</v>
      </c>
      <c r="M190" s="33" t="s">
        <v>268</v>
      </c>
    </row>
    <row r="191" spans="2:13" ht="30.75" customHeight="1" x14ac:dyDescent="0.3">
      <c r="B191" s="61">
        <v>15</v>
      </c>
      <c r="C191" s="33" t="s">
        <v>232</v>
      </c>
      <c r="D191" s="61">
        <v>0</v>
      </c>
      <c r="E191" s="64">
        <f t="shared" si="29"/>
        <v>0</v>
      </c>
      <c r="F191" s="12">
        <v>0</v>
      </c>
      <c r="G191" s="61">
        <v>0</v>
      </c>
      <c r="H191" s="144">
        <v>1</v>
      </c>
      <c r="I191" s="61">
        <f t="shared" si="28"/>
        <v>0.24</v>
      </c>
      <c r="J191" s="8">
        <f t="shared" si="24"/>
        <v>1</v>
      </c>
      <c r="K191" s="110">
        <f t="shared" si="25"/>
        <v>0.24</v>
      </c>
      <c r="L191" s="33" t="s">
        <v>269</v>
      </c>
      <c r="M191" s="33" t="s">
        <v>270</v>
      </c>
    </row>
    <row r="192" spans="2:13" s="86" customFormat="1" ht="30.75" customHeight="1" x14ac:dyDescent="0.3">
      <c r="B192" s="61">
        <v>16</v>
      </c>
      <c r="C192" s="27" t="s">
        <v>262</v>
      </c>
      <c r="D192" s="61">
        <v>0</v>
      </c>
      <c r="E192" s="64">
        <f t="shared" si="29"/>
        <v>0</v>
      </c>
      <c r="F192" s="12">
        <v>0</v>
      </c>
      <c r="G192" s="61">
        <v>0</v>
      </c>
      <c r="H192" s="144">
        <v>1</v>
      </c>
      <c r="I192" s="61">
        <f t="shared" si="28"/>
        <v>0.24</v>
      </c>
      <c r="J192" s="8">
        <f t="shared" si="24"/>
        <v>1</v>
      </c>
      <c r="K192" s="110">
        <f t="shared" si="25"/>
        <v>0.24</v>
      </c>
      <c r="L192" s="33" t="s">
        <v>275</v>
      </c>
      <c r="M192" s="33" t="s">
        <v>271</v>
      </c>
    </row>
    <row r="193" spans="2:13" s="86" customFormat="1" ht="30.75" customHeight="1" x14ac:dyDescent="0.3">
      <c r="B193" s="61">
        <v>17</v>
      </c>
      <c r="C193" s="27" t="s">
        <v>263</v>
      </c>
      <c r="D193" s="61">
        <v>0</v>
      </c>
      <c r="E193" s="64">
        <f t="shared" si="29"/>
        <v>0</v>
      </c>
      <c r="F193" s="12">
        <v>0</v>
      </c>
      <c r="G193" s="61">
        <v>0</v>
      </c>
      <c r="H193" s="144">
        <v>1</v>
      </c>
      <c r="I193" s="61">
        <f t="shared" si="28"/>
        <v>0.24</v>
      </c>
      <c r="J193" s="8">
        <f t="shared" si="24"/>
        <v>1</v>
      </c>
      <c r="K193" s="110">
        <f t="shared" si="25"/>
        <v>0.24</v>
      </c>
      <c r="L193" s="33" t="s">
        <v>272</v>
      </c>
      <c r="M193" s="33" t="s">
        <v>273</v>
      </c>
    </row>
    <row r="194" spans="2:13" s="86" customFormat="1" ht="30.75" customHeight="1" x14ac:dyDescent="0.3">
      <c r="B194" s="61">
        <v>18</v>
      </c>
      <c r="C194" s="27" t="s">
        <v>126</v>
      </c>
      <c r="D194" s="61">
        <v>0</v>
      </c>
      <c r="E194" s="64">
        <f t="shared" si="29"/>
        <v>0</v>
      </c>
      <c r="F194" s="12">
        <v>0</v>
      </c>
      <c r="G194" s="61">
        <v>0</v>
      </c>
      <c r="H194" s="144">
        <v>1</v>
      </c>
      <c r="I194" s="61">
        <f t="shared" si="28"/>
        <v>0.24</v>
      </c>
      <c r="J194" s="8">
        <f t="shared" si="24"/>
        <v>1</v>
      </c>
      <c r="K194" s="110">
        <f t="shared" si="25"/>
        <v>0.24</v>
      </c>
      <c r="L194" s="33" t="s">
        <v>274</v>
      </c>
      <c r="M194" s="33" t="s">
        <v>277</v>
      </c>
    </row>
    <row r="195" spans="2:13" s="86" customFormat="1" ht="30.75" customHeight="1" x14ac:dyDescent="0.3">
      <c r="B195" s="61">
        <v>19</v>
      </c>
      <c r="C195" s="27" t="s">
        <v>264</v>
      </c>
      <c r="D195" s="61">
        <v>0</v>
      </c>
      <c r="E195" s="64">
        <f t="shared" si="29"/>
        <v>0</v>
      </c>
      <c r="F195" s="12">
        <v>0</v>
      </c>
      <c r="G195" s="61">
        <v>0</v>
      </c>
      <c r="H195" s="144">
        <v>1</v>
      </c>
      <c r="I195" s="61">
        <f t="shared" si="28"/>
        <v>0.24</v>
      </c>
      <c r="J195" s="8">
        <f t="shared" si="24"/>
        <v>1</v>
      </c>
      <c r="K195" s="110">
        <f t="shared" si="25"/>
        <v>0.24</v>
      </c>
      <c r="L195" s="33" t="s">
        <v>276</v>
      </c>
      <c r="M195" s="33" t="s">
        <v>278</v>
      </c>
    </row>
    <row r="196" spans="2:13" ht="18.75" x14ac:dyDescent="0.3">
      <c r="B196" s="12"/>
      <c r="C196" s="7" t="s">
        <v>130</v>
      </c>
      <c r="D196" s="12">
        <f>SUM(D177:D190)</f>
        <v>24</v>
      </c>
      <c r="E196" s="18"/>
      <c r="F196" s="12"/>
      <c r="G196" s="12"/>
      <c r="H196" s="88"/>
      <c r="I196" s="12"/>
      <c r="J196" s="8"/>
      <c r="K196" s="8"/>
      <c r="L196" s="12"/>
      <c r="M196" s="12"/>
    </row>
    <row r="197" spans="2:13" ht="32.25" customHeight="1" x14ac:dyDescent="0.3">
      <c r="B197" s="12"/>
      <c r="C197" s="114" t="s">
        <v>158</v>
      </c>
      <c r="D197" s="12"/>
      <c r="E197" s="18"/>
      <c r="F197" s="12"/>
      <c r="G197" s="12"/>
      <c r="H197" s="63"/>
      <c r="I197" s="12"/>
      <c r="J197" s="8"/>
      <c r="K197" s="8"/>
      <c r="L197" s="12"/>
      <c r="M197" s="12"/>
    </row>
    <row r="198" spans="2:13" ht="34.5" customHeight="1" x14ac:dyDescent="0.3">
      <c r="B198" s="12">
        <v>1</v>
      </c>
      <c r="C198" s="23" t="s">
        <v>155</v>
      </c>
      <c r="D198" s="12">
        <v>41</v>
      </c>
      <c r="E198" s="18">
        <f>D198*67/100</f>
        <v>27.47</v>
      </c>
      <c r="F198" s="12">
        <v>0</v>
      </c>
      <c r="G198" s="12">
        <f>F198*67/100</f>
        <v>0</v>
      </c>
      <c r="H198" s="88">
        <v>0</v>
      </c>
      <c r="I198" s="12">
        <v>0</v>
      </c>
      <c r="J198" s="8">
        <f t="shared" ref="J198:J202" si="30">H198-F198</f>
        <v>0</v>
      </c>
      <c r="K198" s="8">
        <f t="shared" ref="K198:K202" si="31">I198-G198</f>
        <v>0</v>
      </c>
      <c r="L198" s="12"/>
      <c r="M198" s="12"/>
    </row>
    <row r="199" spans="2:13" ht="24" customHeight="1" x14ac:dyDescent="0.3">
      <c r="B199" s="12">
        <v>2</v>
      </c>
      <c r="C199" s="11" t="s">
        <v>156</v>
      </c>
      <c r="D199" s="12">
        <v>8</v>
      </c>
      <c r="E199" s="18">
        <f t="shared" ref="E199:E202" si="32">D199*67/100</f>
        <v>5.36</v>
      </c>
      <c r="F199" s="12">
        <v>0</v>
      </c>
      <c r="G199" s="12">
        <f t="shared" ref="G199:G202" si="33">F199*67/100</f>
        <v>0</v>
      </c>
      <c r="H199" s="88">
        <v>0</v>
      </c>
      <c r="I199" s="12">
        <v>0</v>
      </c>
      <c r="J199" s="8">
        <f t="shared" si="30"/>
        <v>0</v>
      </c>
      <c r="K199" s="8">
        <f t="shared" si="31"/>
        <v>0</v>
      </c>
      <c r="L199" s="12"/>
      <c r="M199" s="12"/>
    </row>
    <row r="200" spans="2:13" ht="27" customHeight="1" x14ac:dyDescent="0.3">
      <c r="B200" s="12">
        <v>3</v>
      </c>
      <c r="C200" s="24" t="s">
        <v>157</v>
      </c>
      <c r="D200" s="12">
        <v>18</v>
      </c>
      <c r="E200" s="18">
        <f t="shared" si="32"/>
        <v>12.06</v>
      </c>
      <c r="F200" s="12">
        <v>0</v>
      </c>
      <c r="G200" s="12">
        <f t="shared" si="33"/>
        <v>0</v>
      </c>
      <c r="H200" s="12">
        <v>0</v>
      </c>
      <c r="I200" s="12">
        <v>0</v>
      </c>
      <c r="J200" s="8">
        <f t="shared" si="30"/>
        <v>0</v>
      </c>
      <c r="K200" s="8">
        <f t="shared" si="31"/>
        <v>0</v>
      </c>
      <c r="L200" s="12"/>
      <c r="M200" s="12"/>
    </row>
    <row r="201" spans="2:13" s="149" customFormat="1" ht="27" customHeight="1" x14ac:dyDescent="0.3">
      <c r="B201" s="61">
        <v>4</v>
      </c>
      <c r="C201" s="156" t="s">
        <v>292</v>
      </c>
      <c r="D201" s="61">
        <v>0</v>
      </c>
      <c r="E201" s="18">
        <f t="shared" si="32"/>
        <v>0</v>
      </c>
      <c r="F201" s="12">
        <v>0</v>
      </c>
      <c r="G201" s="12">
        <f t="shared" si="33"/>
        <v>0</v>
      </c>
      <c r="H201" s="12">
        <v>0</v>
      </c>
      <c r="I201" s="12">
        <v>1</v>
      </c>
      <c r="J201" s="8">
        <f t="shared" si="30"/>
        <v>0</v>
      </c>
      <c r="K201" s="110">
        <f t="shared" si="31"/>
        <v>1</v>
      </c>
      <c r="L201" s="61" t="s">
        <v>294</v>
      </c>
      <c r="M201" s="61" t="s">
        <v>295</v>
      </c>
    </row>
    <row r="202" spans="2:13" s="149" customFormat="1" ht="27" customHeight="1" x14ac:dyDescent="0.3">
      <c r="B202" s="61">
        <v>5</v>
      </c>
      <c r="C202" s="157" t="s">
        <v>293</v>
      </c>
      <c r="D202" s="61">
        <v>0</v>
      </c>
      <c r="E202" s="18">
        <f t="shared" si="32"/>
        <v>0</v>
      </c>
      <c r="F202" s="12">
        <v>0</v>
      </c>
      <c r="G202" s="12">
        <f t="shared" si="33"/>
        <v>0</v>
      </c>
      <c r="H202" s="12">
        <v>0</v>
      </c>
      <c r="I202" s="12">
        <v>2</v>
      </c>
      <c r="J202" s="8">
        <f t="shared" si="30"/>
        <v>0</v>
      </c>
      <c r="K202" s="110">
        <f t="shared" si="31"/>
        <v>2</v>
      </c>
      <c r="L202" s="61" t="s">
        <v>296</v>
      </c>
      <c r="M202" s="61" t="s">
        <v>297</v>
      </c>
    </row>
    <row r="203" spans="2:13" ht="18.75" x14ac:dyDescent="0.3">
      <c r="B203" s="12"/>
      <c r="C203" s="7" t="s">
        <v>129</v>
      </c>
      <c r="D203" s="12">
        <f>SUM(D198:D202)</f>
        <v>67</v>
      </c>
      <c r="E203" s="18"/>
      <c r="F203" s="12"/>
      <c r="G203" s="12"/>
      <c r="H203" s="12"/>
      <c r="I203" s="12"/>
      <c r="J203" s="8"/>
      <c r="K203" s="8"/>
      <c r="L203" s="12"/>
      <c r="M203" s="12"/>
    </row>
    <row r="204" spans="2:13" ht="37.5" x14ac:dyDescent="0.3">
      <c r="B204" s="12"/>
      <c r="C204" s="114" t="s">
        <v>167</v>
      </c>
      <c r="D204" s="25"/>
      <c r="E204" s="25"/>
      <c r="F204" s="25"/>
      <c r="G204" s="25"/>
      <c r="H204" s="25"/>
      <c r="I204" s="25"/>
      <c r="J204" s="25"/>
      <c r="K204" s="25"/>
      <c r="L204" s="26"/>
      <c r="M204" s="12"/>
    </row>
    <row r="205" spans="2:13" ht="48" customHeight="1" x14ac:dyDescent="0.3">
      <c r="B205" s="25">
        <v>1</v>
      </c>
      <c r="C205" s="165" t="s">
        <v>132</v>
      </c>
      <c r="D205" s="25">
        <v>22</v>
      </c>
      <c r="E205" s="25">
        <f>D205*46/100</f>
        <v>10.119999999999999</v>
      </c>
      <c r="F205" s="8">
        <v>0</v>
      </c>
      <c r="G205" s="25">
        <f>F205*46/100</f>
        <v>0</v>
      </c>
      <c r="H205" s="8">
        <v>0</v>
      </c>
      <c r="I205" s="25">
        <f>H205*46/100</f>
        <v>0</v>
      </c>
      <c r="J205" s="25">
        <f>H205-F205</f>
        <v>0</v>
      </c>
      <c r="K205" s="25">
        <f>I205-G205</f>
        <v>0</v>
      </c>
      <c r="L205" s="77"/>
      <c r="M205" s="77"/>
    </row>
    <row r="206" spans="2:13" ht="33" customHeight="1" x14ac:dyDescent="0.3">
      <c r="B206" s="13">
        <v>2</v>
      </c>
      <c r="C206" s="166" t="s">
        <v>159</v>
      </c>
      <c r="D206" s="13">
        <v>3</v>
      </c>
      <c r="E206" s="25">
        <f>D206*46/100</f>
        <v>1.38</v>
      </c>
      <c r="F206" s="13">
        <v>1</v>
      </c>
      <c r="G206" s="25">
        <f>F206*46/100</f>
        <v>0.46</v>
      </c>
      <c r="H206" s="13">
        <v>0</v>
      </c>
      <c r="I206" s="25">
        <f t="shared" ref="I206:I218" si="34">H206*46/100</f>
        <v>0</v>
      </c>
      <c r="J206" s="25">
        <f t="shared" ref="J206:J218" si="35">H206-F206</f>
        <v>-1</v>
      </c>
      <c r="K206" s="93">
        <f t="shared" ref="K206:K218" si="36">I206-G206</f>
        <v>-0.46</v>
      </c>
      <c r="L206" s="26"/>
      <c r="M206" s="12"/>
    </row>
    <row r="207" spans="2:13" ht="18" customHeight="1" x14ac:dyDescent="0.3">
      <c r="B207" s="25">
        <v>3</v>
      </c>
      <c r="C207" s="166" t="s">
        <v>134</v>
      </c>
      <c r="D207" s="25">
        <v>1</v>
      </c>
      <c r="E207" s="25">
        <f>D207*46/100</f>
        <v>0.46</v>
      </c>
      <c r="F207" s="8">
        <v>0</v>
      </c>
      <c r="G207" s="25">
        <f>F207*46/100</f>
        <v>0</v>
      </c>
      <c r="H207" s="8">
        <v>0</v>
      </c>
      <c r="I207" s="25">
        <f t="shared" si="34"/>
        <v>0</v>
      </c>
      <c r="J207" s="25">
        <f t="shared" si="35"/>
        <v>0</v>
      </c>
      <c r="K207" s="25">
        <f t="shared" si="36"/>
        <v>0</v>
      </c>
      <c r="L207" s="9"/>
      <c r="M207" s="12"/>
    </row>
    <row r="208" spans="2:13" ht="29.25" customHeight="1" x14ac:dyDescent="0.3">
      <c r="B208" s="13">
        <v>4</v>
      </c>
      <c r="C208" s="166" t="s">
        <v>160</v>
      </c>
      <c r="D208" s="13">
        <v>1</v>
      </c>
      <c r="E208" s="25">
        <f>D208*46/100</f>
        <v>0.46</v>
      </c>
      <c r="F208" s="13">
        <v>0</v>
      </c>
      <c r="G208" s="25">
        <f>F208*46/100</f>
        <v>0</v>
      </c>
      <c r="H208" s="13">
        <v>0</v>
      </c>
      <c r="I208" s="25">
        <f t="shared" si="34"/>
        <v>0</v>
      </c>
      <c r="J208" s="25">
        <f t="shared" si="35"/>
        <v>0</v>
      </c>
      <c r="K208" s="25">
        <f t="shared" si="36"/>
        <v>0</v>
      </c>
      <c r="L208" s="26"/>
      <c r="M208" s="12"/>
    </row>
    <row r="209" spans="2:13" ht="23.25" customHeight="1" x14ac:dyDescent="0.3">
      <c r="B209" s="25">
        <v>5</v>
      </c>
      <c r="C209" s="166" t="s">
        <v>14</v>
      </c>
      <c r="D209" s="25">
        <v>1</v>
      </c>
      <c r="E209" s="25">
        <f>D209*46/100</f>
        <v>0.46</v>
      </c>
      <c r="F209" s="8">
        <v>0</v>
      </c>
      <c r="G209" s="25">
        <f>F209*46/100</f>
        <v>0</v>
      </c>
      <c r="H209" s="8">
        <v>0</v>
      </c>
      <c r="I209" s="25">
        <f t="shared" si="34"/>
        <v>0</v>
      </c>
      <c r="J209" s="25">
        <f t="shared" si="35"/>
        <v>0</v>
      </c>
      <c r="K209" s="25">
        <f t="shared" si="36"/>
        <v>0</v>
      </c>
      <c r="L209" s="9"/>
      <c r="M209" s="12"/>
    </row>
    <row r="210" spans="2:13" ht="34.5" customHeight="1" x14ac:dyDescent="0.3">
      <c r="B210" s="13">
        <v>6</v>
      </c>
      <c r="C210" s="166" t="s">
        <v>161</v>
      </c>
      <c r="D210" s="13">
        <v>5</v>
      </c>
      <c r="E210" s="25">
        <f t="shared" ref="E210:E211" si="37">D210*46/100</f>
        <v>2.2999999999999998</v>
      </c>
      <c r="F210" s="13">
        <v>0</v>
      </c>
      <c r="G210" s="25">
        <f t="shared" ref="G210:G218" si="38">F210*46/100</f>
        <v>0</v>
      </c>
      <c r="H210" s="13">
        <v>0</v>
      </c>
      <c r="I210" s="25">
        <f t="shared" si="34"/>
        <v>0</v>
      </c>
      <c r="J210" s="25">
        <f t="shared" si="35"/>
        <v>0</v>
      </c>
      <c r="K210" s="25">
        <f t="shared" si="36"/>
        <v>0</v>
      </c>
      <c r="L210" s="26"/>
      <c r="M210" s="12"/>
    </row>
    <row r="211" spans="2:13" ht="33.75" customHeight="1" x14ac:dyDescent="0.3">
      <c r="B211" s="25">
        <v>7</v>
      </c>
      <c r="C211" s="167" t="s">
        <v>162</v>
      </c>
      <c r="D211" s="25">
        <v>3</v>
      </c>
      <c r="E211" s="25">
        <f t="shared" si="37"/>
        <v>1.38</v>
      </c>
      <c r="F211" s="8">
        <v>0</v>
      </c>
      <c r="G211" s="25">
        <f t="shared" si="38"/>
        <v>0</v>
      </c>
      <c r="H211" s="8">
        <v>0</v>
      </c>
      <c r="I211" s="25">
        <f t="shared" si="34"/>
        <v>0</v>
      </c>
      <c r="J211" s="25">
        <f t="shared" si="35"/>
        <v>0</v>
      </c>
      <c r="K211" s="25">
        <f t="shared" si="36"/>
        <v>0</v>
      </c>
      <c r="L211" s="9"/>
      <c r="M211" s="12"/>
    </row>
    <row r="212" spans="2:13" ht="19.5" customHeight="1" x14ac:dyDescent="0.3">
      <c r="B212" s="13">
        <v>8</v>
      </c>
      <c r="C212" s="166" t="s">
        <v>163</v>
      </c>
      <c r="D212" s="13">
        <v>3</v>
      </c>
      <c r="E212" s="25">
        <f>D212*46/100</f>
        <v>1.38</v>
      </c>
      <c r="F212" s="13">
        <v>0</v>
      </c>
      <c r="G212" s="25">
        <f t="shared" si="38"/>
        <v>0</v>
      </c>
      <c r="H212" s="13">
        <v>0</v>
      </c>
      <c r="I212" s="25">
        <f t="shared" si="34"/>
        <v>0</v>
      </c>
      <c r="J212" s="25">
        <f t="shared" si="35"/>
        <v>0</v>
      </c>
      <c r="K212" s="25">
        <f t="shared" si="36"/>
        <v>0</v>
      </c>
      <c r="L212" s="26"/>
      <c r="M212" s="12"/>
    </row>
    <row r="213" spans="2:13" ht="32.25" customHeight="1" x14ac:dyDescent="0.3">
      <c r="B213" s="25">
        <v>9</v>
      </c>
      <c r="C213" s="165" t="s">
        <v>123</v>
      </c>
      <c r="D213" s="25">
        <v>1</v>
      </c>
      <c r="E213" s="25">
        <f t="shared" ref="E213:E215" si="39">D213*46/100</f>
        <v>0.46</v>
      </c>
      <c r="F213" s="8">
        <v>0</v>
      </c>
      <c r="G213" s="25">
        <f t="shared" si="38"/>
        <v>0</v>
      </c>
      <c r="H213" s="8">
        <v>0</v>
      </c>
      <c r="I213" s="25">
        <f t="shared" si="34"/>
        <v>0</v>
      </c>
      <c r="J213" s="25">
        <f t="shared" si="35"/>
        <v>0</v>
      </c>
      <c r="K213" s="25">
        <f t="shared" si="36"/>
        <v>0</v>
      </c>
      <c r="L213" s="9"/>
      <c r="M213" s="12"/>
    </row>
    <row r="214" spans="2:13" ht="36.75" customHeight="1" x14ac:dyDescent="0.3">
      <c r="B214" s="13">
        <v>10</v>
      </c>
      <c r="C214" s="166" t="s">
        <v>164</v>
      </c>
      <c r="D214" s="13">
        <v>1</v>
      </c>
      <c r="E214" s="25">
        <f t="shared" si="39"/>
        <v>0.46</v>
      </c>
      <c r="F214" s="13">
        <v>0</v>
      </c>
      <c r="G214" s="25">
        <f t="shared" si="38"/>
        <v>0</v>
      </c>
      <c r="H214" s="13">
        <v>0</v>
      </c>
      <c r="I214" s="25">
        <f t="shared" si="34"/>
        <v>0</v>
      </c>
      <c r="J214" s="25">
        <f t="shared" si="35"/>
        <v>0</v>
      </c>
      <c r="K214" s="25">
        <f t="shared" si="36"/>
        <v>0</v>
      </c>
      <c r="L214" s="26"/>
      <c r="M214" s="12"/>
    </row>
    <row r="215" spans="2:13" ht="20.25" customHeight="1" x14ac:dyDescent="0.3">
      <c r="B215" s="25">
        <v>11</v>
      </c>
      <c r="C215" s="165" t="s">
        <v>165</v>
      </c>
      <c r="D215" s="25">
        <v>3</v>
      </c>
      <c r="E215" s="25">
        <f t="shared" si="39"/>
        <v>1.38</v>
      </c>
      <c r="F215" s="8">
        <v>2</v>
      </c>
      <c r="G215" s="25">
        <f t="shared" si="38"/>
        <v>0.92</v>
      </c>
      <c r="H215" s="8">
        <v>2</v>
      </c>
      <c r="I215" s="25">
        <f t="shared" si="34"/>
        <v>0.92</v>
      </c>
      <c r="J215" s="25">
        <f t="shared" si="35"/>
        <v>0</v>
      </c>
      <c r="K215" s="25">
        <f t="shared" si="36"/>
        <v>0</v>
      </c>
      <c r="L215" s="9"/>
      <c r="M215" s="12"/>
    </row>
    <row r="216" spans="2:13" ht="25.5" customHeight="1" x14ac:dyDescent="0.3">
      <c r="B216" s="13">
        <v>12</v>
      </c>
      <c r="C216" s="166" t="s">
        <v>166</v>
      </c>
      <c r="D216" s="13">
        <v>1</v>
      </c>
      <c r="E216" s="25">
        <f>D216*46/100</f>
        <v>0.46</v>
      </c>
      <c r="F216" s="13">
        <v>0</v>
      </c>
      <c r="G216" s="25">
        <f t="shared" si="38"/>
        <v>0</v>
      </c>
      <c r="H216" s="13">
        <v>0</v>
      </c>
      <c r="I216" s="25">
        <f t="shared" si="34"/>
        <v>0</v>
      </c>
      <c r="J216" s="25">
        <f t="shared" si="35"/>
        <v>0</v>
      </c>
      <c r="K216" s="25">
        <f t="shared" si="36"/>
        <v>0</v>
      </c>
      <c r="L216" s="26"/>
      <c r="M216" s="12"/>
    </row>
    <row r="217" spans="2:13" ht="27" customHeight="1" x14ac:dyDescent="0.3">
      <c r="B217" s="25">
        <v>13</v>
      </c>
      <c r="C217" s="165" t="s">
        <v>125</v>
      </c>
      <c r="D217" s="25">
        <v>1</v>
      </c>
      <c r="E217" s="25">
        <f>D217*46/100</f>
        <v>0.46</v>
      </c>
      <c r="F217" s="8">
        <v>0</v>
      </c>
      <c r="G217" s="25">
        <f t="shared" si="38"/>
        <v>0</v>
      </c>
      <c r="H217" s="8">
        <v>0</v>
      </c>
      <c r="I217" s="25">
        <f t="shared" si="34"/>
        <v>0</v>
      </c>
      <c r="J217" s="25">
        <f t="shared" si="35"/>
        <v>0</v>
      </c>
      <c r="K217" s="25">
        <f t="shared" si="36"/>
        <v>0</v>
      </c>
      <c r="L217" s="26"/>
      <c r="M217" s="12"/>
    </row>
    <row r="218" spans="2:13" s="149" customFormat="1" ht="27" customHeight="1" x14ac:dyDescent="0.3">
      <c r="B218" s="8">
        <v>14</v>
      </c>
      <c r="C218" s="166" t="s">
        <v>300</v>
      </c>
      <c r="D218" s="8">
        <v>0</v>
      </c>
      <c r="E218" s="8">
        <f>D218*46/100</f>
        <v>0</v>
      </c>
      <c r="F218" s="8">
        <v>0</v>
      </c>
      <c r="G218" s="25">
        <f t="shared" si="38"/>
        <v>0</v>
      </c>
      <c r="H218" s="8">
        <v>1</v>
      </c>
      <c r="I218" s="25">
        <f t="shared" si="34"/>
        <v>0.46</v>
      </c>
      <c r="J218" s="25">
        <f t="shared" si="35"/>
        <v>1</v>
      </c>
      <c r="K218" s="168">
        <f t="shared" si="36"/>
        <v>0.46</v>
      </c>
      <c r="L218" s="169" t="s">
        <v>301</v>
      </c>
      <c r="M218" s="169" t="s">
        <v>302</v>
      </c>
    </row>
    <row r="219" spans="2:13" ht="18.75" x14ac:dyDescent="0.3">
      <c r="B219" s="26"/>
      <c r="C219" s="21" t="s">
        <v>129</v>
      </c>
      <c r="D219" s="26">
        <f>SUM(D205:D218)</f>
        <v>46</v>
      </c>
      <c r="E219" s="26"/>
      <c r="F219" s="26"/>
      <c r="G219" s="26"/>
      <c r="H219" s="26"/>
      <c r="I219" s="26"/>
      <c r="J219" s="26"/>
      <c r="K219" s="26"/>
      <c r="L219" s="12"/>
      <c r="M219" s="12"/>
    </row>
    <row r="220" spans="2:13" ht="37.5" x14ac:dyDescent="0.3">
      <c r="B220" s="12"/>
      <c r="C220" s="114" t="s">
        <v>180</v>
      </c>
      <c r="D220" s="12"/>
      <c r="E220" s="18"/>
      <c r="F220" s="12"/>
      <c r="G220" s="12"/>
      <c r="H220" s="12"/>
      <c r="I220" s="12"/>
      <c r="J220" s="8"/>
      <c r="K220" s="8"/>
      <c r="L220" s="12"/>
      <c r="M220" s="12"/>
    </row>
    <row r="221" spans="2:13" ht="27" customHeight="1" x14ac:dyDescent="0.3">
      <c r="B221" s="12">
        <v>1</v>
      </c>
      <c r="C221" s="16" t="s">
        <v>185</v>
      </c>
      <c r="D221" s="12">
        <v>3</v>
      </c>
      <c r="E221" s="18">
        <f>D221*59/100</f>
        <v>1.77</v>
      </c>
      <c r="F221" s="12">
        <v>0</v>
      </c>
      <c r="G221" s="12">
        <f>F221*59/100</f>
        <v>0</v>
      </c>
      <c r="H221" s="12">
        <v>0</v>
      </c>
      <c r="I221" s="12">
        <f>H221*59/100</f>
        <v>0</v>
      </c>
      <c r="J221" s="8">
        <f t="shared" ref="J221:J228" si="40">H221-F221</f>
        <v>0</v>
      </c>
      <c r="K221" s="8">
        <f t="shared" ref="K221:K228" si="41">I221-G221</f>
        <v>0</v>
      </c>
      <c r="L221" s="12"/>
      <c r="M221" s="12"/>
    </row>
    <row r="222" spans="2:13" ht="29.25" customHeight="1" x14ac:dyDescent="0.3">
      <c r="B222" s="12">
        <v>2</v>
      </c>
      <c r="C222" s="16" t="s">
        <v>181</v>
      </c>
      <c r="D222" s="12">
        <v>5</v>
      </c>
      <c r="E222" s="18">
        <f t="shared" ref="E222:E228" si="42">D222*59/100</f>
        <v>2.95</v>
      </c>
      <c r="F222" s="12">
        <v>0</v>
      </c>
      <c r="G222" s="12">
        <f t="shared" ref="G222:G228" si="43">F222*59/100</f>
        <v>0</v>
      </c>
      <c r="H222" s="12">
        <v>0</v>
      </c>
      <c r="I222" s="12">
        <f t="shared" ref="I222:I228" si="44">H222*59/100</f>
        <v>0</v>
      </c>
      <c r="J222" s="8">
        <f t="shared" si="40"/>
        <v>0</v>
      </c>
      <c r="K222" s="8">
        <f t="shared" si="41"/>
        <v>0</v>
      </c>
      <c r="L222" s="12"/>
      <c r="M222" s="12"/>
    </row>
    <row r="223" spans="2:13" ht="25.5" customHeight="1" x14ac:dyDescent="0.3">
      <c r="B223" s="12">
        <v>3</v>
      </c>
      <c r="C223" s="16" t="s">
        <v>46</v>
      </c>
      <c r="D223" s="12">
        <v>7</v>
      </c>
      <c r="E223" s="18">
        <f t="shared" si="42"/>
        <v>4.13</v>
      </c>
      <c r="F223" s="12">
        <v>0</v>
      </c>
      <c r="G223" s="12">
        <f t="shared" si="43"/>
        <v>0</v>
      </c>
      <c r="H223" s="12">
        <v>0</v>
      </c>
      <c r="I223" s="12">
        <f t="shared" si="44"/>
        <v>0</v>
      </c>
      <c r="J223" s="8">
        <f t="shared" si="40"/>
        <v>0</v>
      </c>
      <c r="K223" s="8">
        <f t="shared" si="41"/>
        <v>0</v>
      </c>
      <c r="L223" s="12"/>
      <c r="M223" s="12"/>
    </row>
    <row r="224" spans="2:13" ht="25.5" customHeight="1" x14ac:dyDescent="0.3">
      <c r="B224" s="12">
        <v>4</v>
      </c>
      <c r="C224" s="16" t="s">
        <v>135</v>
      </c>
      <c r="D224" s="12">
        <v>26</v>
      </c>
      <c r="E224" s="18">
        <f t="shared" si="42"/>
        <v>15.34</v>
      </c>
      <c r="F224" s="12">
        <v>0</v>
      </c>
      <c r="G224" s="12">
        <f>F224*59/100</f>
        <v>0</v>
      </c>
      <c r="H224" s="12">
        <v>0</v>
      </c>
      <c r="I224" s="12">
        <f t="shared" si="44"/>
        <v>0</v>
      </c>
      <c r="J224" s="8">
        <f t="shared" si="40"/>
        <v>0</v>
      </c>
      <c r="K224" s="8">
        <f t="shared" si="41"/>
        <v>0</v>
      </c>
      <c r="L224" s="12"/>
      <c r="M224" s="12"/>
    </row>
    <row r="225" spans="2:13" ht="27" customHeight="1" x14ac:dyDescent="0.3">
      <c r="B225" s="12">
        <v>5</v>
      </c>
      <c r="C225" s="16" t="s">
        <v>182</v>
      </c>
      <c r="D225" s="12">
        <v>10</v>
      </c>
      <c r="E225" s="18">
        <f t="shared" si="42"/>
        <v>5.9</v>
      </c>
      <c r="F225" s="12">
        <v>0</v>
      </c>
      <c r="G225" s="12">
        <f t="shared" si="43"/>
        <v>0</v>
      </c>
      <c r="H225" s="12">
        <v>2</v>
      </c>
      <c r="I225" s="12">
        <f t="shared" si="44"/>
        <v>1.18</v>
      </c>
      <c r="J225" s="8">
        <f t="shared" si="40"/>
        <v>2</v>
      </c>
      <c r="K225" s="110">
        <f t="shared" si="41"/>
        <v>1.18</v>
      </c>
      <c r="L225" s="16" t="s">
        <v>279</v>
      </c>
      <c r="M225" s="16" t="s">
        <v>280</v>
      </c>
    </row>
    <row r="226" spans="2:13" ht="30" customHeight="1" x14ac:dyDescent="0.3">
      <c r="B226" s="12">
        <v>6</v>
      </c>
      <c r="C226" s="16" t="s">
        <v>183</v>
      </c>
      <c r="D226" s="12">
        <v>4</v>
      </c>
      <c r="E226" s="18">
        <f t="shared" si="42"/>
        <v>2.36</v>
      </c>
      <c r="F226" s="12">
        <v>0</v>
      </c>
      <c r="G226" s="12">
        <f t="shared" si="43"/>
        <v>0</v>
      </c>
      <c r="H226" s="12">
        <v>0</v>
      </c>
      <c r="I226" s="12">
        <f t="shared" si="44"/>
        <v>0</v>
      </c>
      <c r="J226" s="8">
        <f t="shared" si="40"/>
        <v>0</v>
      </c>
      <c r="K226" s="8">
        <f t="shared" si="41"/>
        <v>0</v>
      </c>
      <c r="L226" s="16"/>
      <c r="M226" s="16"/>
    </row>
    <row r="227" spans="2:13" ht="31.5" customHeight="1" x14ac:dyDescent="0.3">
      <c r="B227" s="12">
        <v>7</v>
      </c>
      <c r="C227" s="16" t="s">
        <v>184</v>
      </c>
      <c r="D227" s="12">
        <v>4</v>
      </c>
      <c r="E227" s="18">
        <f t="shared" si="42"/>
        <v>2.36</v>
      </c>
      <c r="F227" s="12">
        <v>0</v>
      </c>
      <c r="G227" s="12">
        <f t="shared" si="43"/>
        <v>0</v>
      </c>
      <c r="H227" s="12">
        <v>0</v>
      </c>
      <c r="I227" s="12">
        <f t="shared" si="44"/>
        <v>0</v>
      </c>
      <c r="J227" s="8">
        <f t="shared" si="40"/>
        <v>0</v>
      </c>
      <c r="K227" s="8">
        <f t="shared" si="41"/>
        <v>0</v>
      </c>
      <c r="L227" s="16"/>
      <c r="M227" s="16"/>
    </row>
    <row r="228" spans="2:13" s="86" customFormat="1" ht="27.75" customHeight="1" x14ac:dyDescent="0.3">
      <c r="B228" s="61">
        <v>8</v>
      </c>
      <c r="C228" s="33" t="s">
        <v>145</v>
      </c>
      <c r="D228" s="61">
        <v>0</v>
      </c>
      <c r="E228" s="18">
        <f t="shared" si="42"/>
        <v>0</v>
      </c>
      <c r="F228" s="12">
        <v>0</v>
      </c>
      <c r="G228" s="12">
        <f t="shared" si="43"/>
        <v>0</v>
      </c>
      <c r="H228" s="61">
        <v>1</v>
      </c>
      <c r="I228" s="61">
        <f t="shared" si="44"/>
        <v>0.59</v>
      </c>
      <c r="J228" s="8">
        <f t="shared" si="40"/>
        <v>1</v>
      </c>
      <c r="K228" s="148">
        <f t="shared" si="41"/>
        <v>0.59</v>
      </c>
      <c r="L228" s="33" t="s">
        <v>281</v>
      </c>
      <c r="M228" s="33" t="s">
        <v>282</v>
      </c>
    </row>
    <row r="229" spans="2:13" ht="18.75" x14ac:dyDescent="0.3">
      <c r="B229" s="12"/>
      <c r="C229" s="7" t="s">
        <v>129</v>
      </c>
      <c r="D229" s="12">
        <f>SUM(D221:D228)</f>
        <v>59</v>
      </c>
      <c r="E229" s="18"/>
      <c r="F229" s="12"/>
      <c r="G229" s="12"/>
      <c r="H229" s="12"/>
      <c r="I229" s="12"/>
      <c r="J229" s="8"/>
      <c r="K229" s="8"/>
      <c r="L229" s="12"/>
      <c r="M229" s="12"/>
    </row>
    <row r="230" spans="2:13" ht="37.5" x14ac:dyDescent="0.25">
      <c r="B230" s="12"/>
      <c r="C230" s="155" t="s">
        <v>186</v>
      </c>
      <c r="D230" s="28"/>
      <c r="E230" s="29"/>
      <c r="F230" s="28"/>
      <c r="G230" s="28"/>
      <c r="H230" s="75"/>
      <c r="I230" s="12"/>
      <c r="J230" s="28"/>
      <c r="K230" s="28"/>
      <c r="L230" s="75"/>
      <c r="M230" s="75"/>
    </row>
    <row r="231" spans="2:13" ht="42.75" customHeight="1" x14ac:dyDescent="0.25">
      <c r="B231" s="12">
        <v>1</v>
      </c>
      <c r="C231" s="33" t="s">
        <v>145</v>
      </c>
      <c r="D231" s="88">
        <v>2</v>
      </c>
      <c r="E231" s="89">
        <f>D231*42/100</f>
        <v>0.84</v>
      </c>
      <c r="F231" s="150">
        <v>1</v>
      </c>
      <c r="G231" s="88">
        <f>F231*42/100</f>
        <v>0.42</v>
      </c>
      <c r="H231" s="150">
        <v>0</v>
      </c>
      <c r="I231" s="12">
        <f>H231*42/100</f>
        <v>0</v>
      </c>
      <c r="J231" s="88">
        <f>H231-F231</f>
        <v>-1</v>
      </c>
      <c r="K231" s="88">
        <f>I231-G231</f>
        <v>-0.42</v>
      </c>
      <c r="L231" s="75"/>
      <c r="M231" s="75"/>
    </row>
    <row r="232" spans="2:13" ht="34.5" customHeight="1" x14ac:dyDescent="0.25">
      <c r="B232" s="12">
        <v>2</v>
      </c>
      <c r="C232" s="33" t="s">
        <v>149</v>
      </c>
      <c r="D232" s="88">
        <v>4</v>
      </c>
      <c r="E232" s="89">
        <f t="shared" ref="E232" si="45">D232*42/100</f>
        <v>1.68</v>
      </c>
      <c r="F232" s="150">
        <v>0</v>
      </c>
      <c r="G232" s="88">
        <f t="shared" ref="G232:G247" si="46">F232*42/100</f>
        <v>0</v>
      </c>
      <c r="H232" s="150">
        <v>0</v>
      </c>
      <c r="I232" s="12">
        <f t="shared" ref="I232:I247" si="47">H232*42/100</f>
        <v>0</v>
      </c>
      <c r="J232" s="88">
        <f t="shared" ref="J232:J247" si="48">H232-F232</f>
        <v>0</v>
      </c>
      <c r="K232" s="88">
        <f t="shared" ref="K232:K247" si="49">I232-G232</f>
        <v>0</v>
      </c>
      <c r="L232" s="75"/>
      <c r="M232" s="75"/>
    </row>
    <row r="233" spans="2:13" ht="24" customHeight="1" x14ac:dyDescent="0.3">
      <c r="B233" s="12">
        <v>3</v>
      </c>
      <c r="C233" s="30" t="s">
        <v>187</v>
      </c>
      <c r="D233" s="88">
        <v>8</v>
      </c>
      <c r="E233" s="89">
        <f>D233*42/100</f>
        <v>3.36</v>
      </c>
      <c r="F233" s="150">
        <v>2</v>
      </c>
      <c r="G233" s="88">
        <f t="shared" si="46"/>
        <v>0.84</v>
      </c>
      <c r="H233" s="150">
        <v>0</v>
      </c>
      <c r="I233" s="12">
        <f t="shared" si="47"/>
        <v>0</v>
      </c>
      <c r="J233" s="88">
        <f t="shared" si="48"/>
        <v>-2</v>
      </c>
      <c r="K233" s="88">
        <f t="shared" si="49"/>
        <v>-0.84</v>
      </c>
      <c r="L233" s="75"/>
      <c r="M233" s="75"/>
    </row>
    <row r="234" spans="2:13" ht="35.25" customHeight="1" x14ac:dyDescent="0.25">
      <c r="B234" s="12">
        <v>4</v>
      </c>
      <c r="C234" s="33" t="s">
        <v>89</v>
      </c>
      <c r="D234" s="88">
        <v>2</v>
      </c>
      <c r="E234" s="89">
        <f t="shared" ref="E234:E247" si="50">D234*42/100</f>
        <v>0.84</v>
      </c>
      <c r="F234" s="150">
        <v>0</v>
      </c>
      <c r="G234" s="88">
        <f t="shared" si="46"/>
        <v>0</v>
      </c>
      <c r="H234" s="150">
        <v>0</v>
      </c>
      <c r="I234" s="12">
        <f t="shared" si="47"/>
        <v>0</v>
      </c>
      <c r="J234" s="88">
        <f t="shared" si="48"/>
        <v>0</v>
      </c>
      <c r="K234" s="88">
        <f t="shared" si="49"/>
        <v>0</v>
      </c>
      <c r="L234" s="75"/>
      <c r="M234" s="75"/>
    </row>
    <row r="235" spans="2:13" ht="33.75" customHeight="1" x14ac:dyDescent="0.3">
      <c r="B235" s="12">
        <v>5</v>
      </c>
      <c r="C235" s="32" t="s">
        <v>188</v>
      </c>
      <c r="D235" s="88">
        <v>2</v>
      </c>
      <c r="E235" s="89">
        <f t="shared" si="50"/>
        <v>0.84</v>
      </c>
      <c r="F235" s="150">
        <v>0</v>
      </c>
      <c r="G235" s="88">
        <f t="shared" si="46"/>
        <v>0</v>
      </c>
      <c r="H235" s="150">
        <v>0</v>
      </c>
      <c r="I235" s="12">
        <f t="shared" si="47"/>
        <v>0</v>
      </c>
      <c r="J235" s="88">
        <f t="shared" si="48"/>
        <v>0</v>
      </c>
      <c r="K235" s="88">
        <f t="shared" si="49"/>
        <v>0</v>
      </c>
      <c r="L235" s="75"/>
      <c r="M235" s="75"/>
    </row>
    <row r="236" spans="2:13" ht="27.75" customHeight="1" x14ac:dyDescent="0.3">
      <c r="B236" s="12">
        <v>6</v>
      </c>
      <c r="C236" s="32" t="s">
        <v>189</v>
      </c>
      <c r="D236" s="88">
        <v>3</v>
      </c>
      <c r="E236" s="89">
        <f t="shared" si="50"/>
        <v>1.26</v>
      </c>
      <c r="F236" s="150">
        <v>0</v>
      </c>
      <c r="G236" s="88">
        <f t="shared" si="46"/>
        <v>0</v>
      </c>
      <c r="H236" s="150">
        <v>0</v>
      </c>
      <c r="I236" s="12">
        <f t="shared" si="47"/>
        <v>0</v>
      </c>
      <c r="J236" s="88">
        <f t="shared" si="48"/>
        <v>0</v>
      </c>
      <c r="K236" s="88">
        <f t="shared" si="49"/>
        <v>0</v>
      </c>
      <c r="L236" s="75"/>
      <c r="M236" s="75"/>
    </row>
    <row r="237" spans="2:13" ht="33" customHeight="1" x14ac:dyDescent="0.3">
      <c r="B237" s="12">
        <v>7</v>
      </c>
      <c r="C237" s="32" t="s">
        <v>190</v>
      </c>
      <c r="D237" s="88">
        <v>1</v>
      </c>
      <c r="E237" s="89">
        <f t="shared" si="50"/>
        <v>0.42</v>
      </c>
      <c r="F237" s="150">
        <v>0</v>
      </c>
      <c r="G237" s="88">
        <f t="shared" si="46"/>
        <v>0</v>
      </c>
      <c r="H237" s="150">
        <v>0</v>
      </c>
      <c r="I237" s="12">
        <f t="shared" si="47"/>
        <v>0</v>
      </c>
      <c r="J237" s="88">
        <f t="shared" si="48"/>
        <v>0</v>
      </c>
      <c r="K237" s="88">
        <f t="shared" si="49"/>
        <v>0</v>
      </c>
      <c r="L237" s="75"/>
      <c r="M237" s="75"/>
    </row>
    <row r="238" spans="2:13" ht="36" customHeight="1" x14ac:dyDescent="0.3">
      <c r="B238" s="12">
        <v>8</v>
      </c>
      <c r="C238" s="32" t="s">
        <v>191</v>
      </c>
      <c r="D238" s="88">
        <v>1</v>
      </c>
      <c r="E238" s="89">
        <f t="shared" si="50"/>
        <v>0.42</v>
      </c>
      <c r="F238" s="150">
        <v>0</v>
      </c>
      <c r="G238" s="88">
        <f t="shared" si="46"/>
        <v>0</v>
      </c>
      <c r="H238" s="150">
        <v>0</v>
      </c>
      <c r="I238" s="12">
        <f t="shared" si="47"/>
        <v>0</v>
      </c>
      <c r="J238" s="88">
        <f t="shared" si="48"/>
        <v>0</v>
      </c>
      <c r="K238" s="88">
        <f t="shared" si="49"/>
        <v>0</v>
      </c>
      <c r="L238" s="75"/>
      <c r="M238" s="75"/>
    </row>
    <row r="239" spans="2:13" ht="31.5" customHeight="1" x14ac:dyDescent="0.3">
      <c r="B239" s="12">
        <v>9</v>
      </c>
      <c r="C239" s="44" t="s">
        <v>192</v>
      </c>
      <c r="D239" s="88">
        <v>1</v>
      </c>
      <c r="E239" s="89">
        <f t="shared" si="50"/>
        <v>0.42</v>
      </c>
      <c r="F239" s="150">
        <v>0</v>
      </c>
      <c r="G239" s="88">
        <f t="shared" si="46"/>
        <v>0</v>
      </c>
      <c r="H239" s="150">
        <v>0</v>
      </c>
      <c r="I239" s="12">
        <f t="shared" si="47"/>
        <v>0</v>
      </c>
      <c r="J239" s="88">
        <f t="shared" si="48"/>
        <v>0</v>
      </c>
      <c r="K239" s="88">
        <f t="shared" si="49"/>
        <v>0</v>
      </c>
      <c r="L239" s="76"/>
      <c r="M239" s="76"/>
    </row>
    <row r="240" spans="2:13" ht="36" customHeight="1" x14ac:dyDescent="0.3">
      <c r="B240" s="12">
        <v>10</v>
      </c>
      <c r="C240" s="45" t="s">
        <v>193</v>
      </c>
      <c r="D240" s="88">
        <v>2</v>
      </c>
      <c r="E240" s="89">
        <f t="shared" si="50"/>
        <v>0.84</v>
      </c>
      <c r="F240" s="150">
        <v>0</v>
      </c>
      <c r="G240" s="88">
        <f t="shared" si="46"/>
        <v>0</v>
      </c>
      <c r="H240" s="150">
        <v>0</v>
      </c>
      <c r="I240" s="12">
        <f t="shared" si="47"/>
        <v>0</v>
      </c>
      <c r="J240" s="88">
        <f t="shared" si="48"/>
        <v>0</v>
      </c>
      <c r="K240" s="94">
        <f t="shared" si="49"/>
        <v>0</v>
      </c>
      <c r="L240" s="83"/>
      <c r="M240" s="83"/>
    </row>
    <row r="241" spans="2:13" ht="28.5" customHeight="1" x14ac:dyDescent="0.3">
      <c r="B241" s="12">
        <v>11</v>
      </c>
      <c r="C241" s="31" t="s">
        <v>194</v>
      </c>
      <c r="D241" s="88">
        <v>7</v>
      </c>
      <c r="E241" s="89">
        <f t="shared" si="50"/>
        <v>2.94</v>
      </c>
      <c r="F241" s="150">
        <v>0</v>
      </c>
      <c r="G241" s="88">
        <f t="shared" si="46"/>
        <v>0</v>
      </c>
      <c r="H241" s="150">
        <v>0</v>
      </c>
      <c r="I241" s="12">
        <f t="shared" si="47"/>
        <v>0</v>
      </c>
      <c r="J241" s="88">
        <f t="shared" si="48"/>
        <v>0</v>
      </c>
      <c r="K241" s="94">
        <f t="shared" si="49"/>
        <v>0</v>
      </c>
      <c r="L241" s="76"/>
      <c r="M241" s="76"/>
    </row>
    <row r="242" spans="2:13" ht="32.25" customHeight="1" x14ac:dyDescent="0.3">
      <c r="B242" s="12">
        <v>12</v>
      </c>
      <c r="C242" s="32" t="s">
        <v>195</v>
      </c>
      <c r="D242" s="88">
        <v>8</v>
      </c>
      <c r="E242" s="89">
        <f t="shared" si="50"/>
        <v>3.36</v>
      </c>
      <c r="F242" s="150">
        <v>3</v>
      </c>
      <c r="G242" s="88">
        <f t="shared" si="46"/>
        <v>1.26</v>
      </c>
      <c r="H242" s="150">
        <v>0</v>
      </c>
      <c r="I242" s="12">
        <f t="shared" si="47"/>
        <v>0</v>
      </c>
      <c r="J242" s="88">
        <f t="shared" si="48"/>
        <v>-3</v>
      </c>
      <c r="K242" s="94">
        <f t="shared" si="49"/>
        <v>-1.26</v>
      </c>
      <c r="L242" s="83"/>
      <c r="M242" s="83"/>
    </row>
    <row r="243" spans="2:13" ht="36" customHeight="1" x14ac:dyDescent="0.3">
      <c r="B243" s="12">
        <v>13</v>
      </c>
      <c r="C243" s="32" t="s">
        <v>196</v>
      </c>
      <c r="D243" s="88">
        <v>1</v>
      </c>
      <c r="E243" s="89">
        <f t="shared" si="50"/>
        <v>0.42</v>
      </c>
      <c r="F243" s="150">
        <v>0</v>
      </c>
      <c r="G243" s="88">
        <f t="shared" si="46"/>
        <v>0</v>
      </c>
      <c r="H243" s="150">
        <v>1</v>
      </c>
      <c r="I243" s="12">
        <f t="shared" si="47"/>
        <v>0.42</v>
      </c>
      <c r="J243" s="88">
        <f t="shared" si="48"/>
        <v>1</v>
      </c>
      <c r="K243" s="172">
        <f t="shared" si="49"/>
        <v>0.42</v>
      </c>
      <c r="L243" s="76" t="s">
        <v>290</v>
      </c>
      <c r="M243" s="76" t="s">
        <v>291</v>
      </c>
    </row>
    <row r="244" spans="2:13" s="62" customFormat="1" ht="33.75" customHeight="1" x14ac:dyDescent="0.25">
      <c r="B244" s="12">
        <v>14</v>
      </c>
      <c r="C244" s="34" t="s">
        <v>197</v>
      </c>
      <c r="D244" s="88">
        <v>0</v>
      </c>
      <c r="E244" s="89">
        <f t="shared" si="50"/>
        <v>0</v>
      </c>
      <c r="F244" s="150">
        <v>0</v>
      </c>
      <c r="G244" s="88">
        <f t="shared" si="46"/>
        <v>0</v>
      </c>
      <c r="H244" s="150">
        <v>0</v>
      </c>
      <c r="I244" s="12">
        <f t="shared" si="47"/>
        <v>0</v>
      </c>
      <c r="J244" s="88">
        <f t="shared" si="48"/>
        <v>0</v>
      </c>
      <c r="K244" s="94">
        <f t="shared" si="49"/>
        <v>0</v>
      </c>
      <c r="L244" s="76"/>
      <c r="M244" s="76"/>
    </row>
    <row r="245" spans="2:13" s="86" customFormat="1" ht="33.75" customHeight="1" x14ac:dyDescent="0.25">
      <c r="B245" s="61">
        <v>15</v>
      </c>
      <c r="C245" s="87" t="s">
        <v>234</v>
      </c>
      <c r="D245" s="88">
        <v>0</v>
      </c>
      <c r="E245" s="89">
        <f t="shared" si="50"/>
        <v>0</v>
      </c>
      <c r="F245" s="150">
        <v>0</v>
      </c>
      <c r="G245" s="88">
        <f t="shared" si="46"/>
        <v>0</v>
      </c>
      <c r="H245" s="150">
        <v>0</v>
      </c>
      <c r="I245" s="12">
        <f t="shared" si="47"/>
        <v>0</v>
      </c>
      <c r="J245" s="88">
        <f t="shared" si="48"/>
        <v>0</v>
      </c>
      <c r="K245" s="94">
        <f t="shared" si="49"/>
        <v>0</v>
      </c>
      <c r="L245" s="76"/>
      <c r="M245" s="76"/>
    </row>
    <row r="246" spans="2:13" s="62" customFormat="1" ht="32.25" customHeight="1" x14ac:dyDescent="0.25">
      <c r="B246" s="61">
        <v>16</v>
      </c>
      <c r="C246" s="90" t="s">
        <v>90</v>
      </c>
      <c r="D246" s="88">
        <v>0</v>
      </c>
      <c r="E246" s="89">
        <f t="shared" si="50"/>
        <v>0</v>
      </c>
      <c r="F246" s="150">
        <v>0</v>
      </c>
      <c r="G246" s="88">
        <f t="shared" si="46"/>
        <v>0</v>
      </c>
      <c r="H246" s="150">
        <v>0</v>
      </c>
      <c r="I246" s="61">
        <f t="shared" si="47"/>
        <v>0</v>
      </c>
      <c r="J246" s="88">
        <f t="shared" si="48"/>
        <v>0</v>
      </c>
      <c r="K246" s="94">
        <f t="shared" si="49"/>
        <v>0</v>
      </c>
      <c r="L246" s="76"/>
      <c r="M246" s="76"/>
    </row>
    <row r="247" spans="2:13" ht="37.5" x14ac:dyDescent="0.25">
      <c r="B247" s="61">
        <v>17</v>
      </c>
      <c r="C247" s="34" t="s">
        <v>235</v>
      </c>
      <c r="D247" s="88">
        <v>0</v>
      </c>
      <c r="E247" s="89">
        <f t="shared" si="50"/>
        <v>0</v>
      </c>
      <c r="F247" s="150">
        <v>0</v>
      </c>
      <c r="G247" s="88">
        <f t="shared" si="46"/>
        <v>0</v>
      </c>
      <c r="H247" s="150">
        <v>0</v>
      </c>
      <c r="I247" s="12">
        <f t="shared" si="47"/>
        <v>0</v>
      </c>
      <c r="J247" s="88">
        <f t="shared" si="48"/>
        <v>0</v>
      </c>
      <c r="K247" s="94">
        <f t="shared" si="49"/>
        <v>0</v>
      </c>
      <c r="L247" s="83"/>
      <c r="M247" s="83"/>
    </row>
    <row r="248" spans="2:13" ht="18.75" x14ac:dyDescent="0.25">
      <c r="B248" s="12"/>
      <c r="C248" s="35" t="s">
        <v>130</v>
      </c>
      <c r="D248" s="35">
        <v>42</v>
      </c>
      <c r="E248" s="36"/>
      <c r="F248" s="35"/>
      <c r="G248" s="35"/>
      <c r="H248" s="35"/>
      <c r="I248" s="12"/>
      <c r="J248" s="35"/>
      <c r="K248" s="88"/>
      <c r="L248" s="84"/>
      <c r="M248" s="84"/>
    </row>
    <row r="249" spans="2:13" ht="24" customHeight="1" x14ac:dyDescent="0.25">
      <c r="B249" s="12"/>
      <c r="C249" s="114" t="s">
        <v>201</v>
      </c>
      <c r="D249" s="65"/>
      <c r="E249" s="65"/>
      <c r="F249" s="111"/>
      <c r="G249" s="65"/>
      <c r="H249" s="65"/>
      <c r="I249" s="65"/>
      <c r="J249" s="65"/>
      <c r="K249" s="72"/>
      <c r="L249" s="85"/>
      <c r="M249" s="85"/>
    </row>
    <row r="250" spans="2:13" ht="31.5" customHeight="1" x14ac:dyDescent="0.25">
      <c r="B250" s="12">
        <v>1</v>
      </c>
      <c r="C250" s="38" t="s">
        <v>198</v>
      </c>
      <c r="D250" s="65">
        <v>2</v>
      </c>
      <c r="E250" s="65">
        <f>D250*18/100</f>
        <v>0.36</v>
      </c>
      <c r="F250" s="111">
        <v>0</v>
      </c>
      <c r="G250" s="65">
        <f>F250*18/100</f>
        <v>0</v>
      </c>
      <c r="H250" s="65">
        <v>0</v>
      </c>
      <c r="I250" s="65">
        <f>H250*18/100</f>
        <v>0</v>
      </c>
      <c r="J250" s="65">
        <f>H250-F250</f>
        <v>0</v>
      </c>
      <c r="K250" s="72">
        <f>I250-G250</f>
        <v>0</v>
      </c>
      <c r="L250" s="85"/>
      <c r="M250" s="85"/>
    </row>
    <row r="251" spans="2:13" ht="27" customHeight="1" x14ac:dyDescent="0.25">
      <c r="B251" s="12">
        <v>2</v>
      </c>
      <c r="C251" s="40" t="s">
        <v>199</v>
      </c>
      <c r="D251" s="71">
        <v>2</v>
      </c>
      <c r="E251" s="65">
        <f t="shared" ref="E251:E256" si="51">D251*18/100</f>
        <v>0.36</v>
      </c>
      <c r="F251" s="112">
        <v>0</v>
      </c>
      <c r="G251" s="65">
        <f t="shared" ref="G251:G256" si="52">F251*18/100</f>
        <v>0</v>
      </c>
      <c r="H251" s="71">
        <v>0</v>
      </c>
      <c r="I251" s="65">
        <f t="shared" ref="I251:I256" si="53">H251*18/100</f>
        <v>0</v>
      </c>
      <c r="J251" s="65">
        <f t="shared" ref="J251:J256" si="54">H251-F251</f>
        <v>0</v>
      </c>
      <c r="K251" s="72">
        <f t="shared" ref="K251:K256" si="55">I251-G251</f>
        <v>0</v>
      </c>
      <c r="L251" s="41"/>
      <c r="M251" s="67"/>
    </row>
    <row r="252" spans="2:13" ht="22.5" customHeight="1" x14ac:dyDescent="0.25">
      <c r="B252" s="12">
        <v>3</v>
      </c>
      <c r="C252" s="40" t="s">
        <v>200</v>
      </c>
      <c r="D252" s="71">
        <v>2</v>
      </c>
      <c r="E252" s="65">
        <f t="shared" si="51"/>
        <v>0.36</v>
      </c>
      <c r="F252" s="112">
        <v>1</v>
      </c>
      <c r="G252" s="65">
        <f t="shared" si="52"/>
        <v>0.18</v>
      </c>
      <c r="H252" s="71">
        <v>1</v>
      </c>
      <c r="I252" s="65">
        <f t="shared" si="53"/>
        <v>0.18</v>
      </c>
      <c r="J252" s="65">
        <f t="shared" si="54"/>
        <v>0</v>
      </c>
      <c r="K252" s="72">
        <f t="shared" si="55"/>
        <v>0</v>
      </c>
      <c r="L252" s="39"/>
      <c r="M252" s="39"/>
    </row>
    <row r="253" spans="2:13" ht="25.5" customHeight="1" x14ac:dyDescent="0.25">
      <c r="B253" s="43">
        <v>4</v>
      </c>
      <c r="C253" s="40" t="s">
        <v>136</v>
      </c>
      <c r="D253" s="65">
        <v>1</v>
      </c>
      <c r="E253" s="65">
        <f t="shared" si="51"/>
        <v>0.18</v>
      </c>
      <c r="F253" s="111">
        <v>0</v>
      </c>
      <c r="G253" s="65">
        <f t="shared" si="52"/>
        <v>0</v>
      </c>
      <c r="H253" s="65">
        <v>0</v>
      </c>
      <c r="I253" s="65">
        <f t="shared" si="53"/>
        <v>0</v>
      </c>
      <c r="J253" s="65">
        <f t="shared" si="54"/>
        <v>0</v>
      </c>
      <c r="K253" s="65">
        <f t="shared" si="55"/>
        <v>0</v>
      </c>
      <c r="L253" s="41"/>
      <c r="M253" s="41"/>
    </row>
    <row r="254" spans="2:13" ht="27" customHeight="1" x14ac:dyDescent="0.25">
      <c r="B254" s="43">
        <v>5</v>
      </c>
      <c r="C254" s="40" t="s">
        <v>139</v>
      </c>
      <c r="D254" s="71">
        <v>8</v>
      </c>
      <c r="E254" s="65">
        <f t="shared" si="51"/>
        <v>1.44</v>
      </c>
      <c r="F254" s="112">
        <v>1</v>
      </c>
      <c r="G254" s="65">
        <f t="shared" si="52"/>
        <v>0.18</v>
      </c>
      <c r="H254" s="71">
        <v>1</v>
      </c>
      <c r="I254" s="65">
        <f t="shared" si="53"/>
        <v>0.18</v>
      </c>
      <c r="J254" s="65">
        <f t="shared" si="54"/>
        <v>0</v>
      </c>
      <c r="K254" s="65">
        <f t="shared" si="55"/>
        <v>0</v>
      </c>
      <c r="L254" s="39"/>
      <c r="M254" s="39"/>
    </row>
    <row r="255" spans="2:13" ht="20.25" customHeight="1" x14ac:dyDescent="0.25">
      <c r="B255" s="43">
        <v>6</v>
      </c>
      <c r="C255" s="39" t="s">
        <v>90</v>
      </c>
      <c r="D255" s="65">
        <v>1</v>
      </c>
      <c r="E255" s="65">
        <f t="shared" si="51"/>
        <v>0.18</v>
      </c>
      <c r="F255" s="111">
        <v>0</v>
      </c>
      <c r="G255" s="65">
        <f t="shared" si="52"/>
        <v>0</v>
      </c>
      <c r="H255" s="65">
        <v>0</v>
      </c>
      <c r="I255" s="65">
        <f t="shared" si="53"/>
        <v>0</v>
      </c>
      <c r="J255" s="65">
        <f t="shared" si="54"/>
        <v>0</v>
      </c>
      <c r="K255" s="65">
        <f t="shared" si="55"/>
        <v>0</v>
      </c>
      <c r="L255" s="39"/>
      <c r="M255" s="39"/>
    </row>
    <row r="256" spans="2:13" x14ac:dyDescent="0.25">
      <c r="B256" s="43">
        <v>7</v>
      </c>
      <c r="C256" s="38" t="s">
        <v>141</v>
      </c>
      <c r="D256" s="65">
        <v>2</v>
      </c>
      <c r="E256" s="65">
        <f t="shared" si="51"/>
        <v>0.36</v>
      </c>
      <c r="F256" s="111">
        <v>0</v>
      </c>
      <c r="G256" s="65">
        <f t="shared" si="52"/>
        <v>0</v>
      </c>
      <c r="H256" s="65">
        <v>0</v>
      </c>
      <c r="I256" s="65">
        <f t="shared" si="53"/>
        <v>0</v>
      </c>
      <c r="J256" s="65">
        <f t="shared" si="54"/>
        <v>0</v>
      </c>
      <c r="K256" s="65">
        <f t="shared" si="55"/>
        <v>0</v>
      </c>
      <c r="L256" s="42"/>
      <c r="M256" s="42"/>
    </row>
    <row r="257" spans="2:13" ht="30" customHeight="1" x14ac:dyDescent="0.25">
      <c r="B257" s="43"/>
      <c r="C257" s="46" t="s">
        <v>129</v>
      </c>
      <c r="D257" s="73">
        <v>18</v>
      </c>
      <c r="E257" s="65"/>
      <c r="F257" s="113"/>
      <c r="G257" s="73"/>
      <c r="H257" s="73"/>
      <c r="I257" s="73"/>
      <c r="J257" s="65"/>
      <c r="K257" s="65"/>
      <c r="L257" s="42"/>
      <c r="M257" s="42"/>
    </row>
    <row r="258" spans="2:13" ht="36" customHeight="1" x14ac:dyDescent="0.25">
      <c r="B258" s="28"/>
      <c r="C258" s="128" t="s">
        <v>202</v>
      </c>
      <c r="D258" s="95"/>
      <c r="E258" s="97"/>
      <c r="F258" s="95"/>
      <c r="G258" s="97"/>
      <c r="H258" s="95"/>
      <c r="I258" s="97"/>
      <c r="J258" s="97"/>
      <c r="K258" s="97"/>
      <c r="L258" s="52"/>
      <c r="M258" s="42"/>
    </row>
    <row r="259" spans="2:13" ht="30" customHeight="1" x14ac:dyDescent="0.25">
      <c r="B259" s="56">
        <v>1</v>
      </c>
      <c r="C259" s="49" t="s">
        <v>203</v>
      </c>
      <c r="D259" s="95" t="s">
        <v>221</v>
      </c>
      <c r="E259" s="97">
        <f t="shared" ref="E259:E286" si="56">D259*58/100</f>
        <v>7.54</v>
      </c>
      <c r="F259" s="120" t="s">
        <v>222</v>
      </c>
      <c r="G259" s="97">
        <f t="shared" ref="G259:G286" si="57">F259*58/100</f>
        <v>1.1599999999999999</v>
      </c>
      <c r="H259" s="120" t="s">
        <v>225</v>
      </c>
      <c r="I259" s="97">
        <f t="shared" ref="I259:I286" si="58">H259*58/100</f>
        <v>2.3199999999999998</v>
      </c>
      <c r="J259" s="97">
        <f t="shared" ref="J259:J286" si="59">H259-F259</f>
        <v>2</v>
      </c>
      <c r="K259" s="151">
        <f t="shared" ref="K259:K286" si="60">I259-G259</f>
        <v>1.1599999999999999</v>
      </c>
      <c r="L259" s="133" t="s">
        <v>283</v>
      </c>
      <c r="M259" s="138" t="s">
        <v>284</v>
      </c>
    </row>
    <row r="260" spans="2:13" ht="22.5" customHeight="1" x14ac:dyDescent="0.25">
      <c r="B260" s="56">
        <v>2</v>
      </c>
      <c r="C260" s="47" t="s">
        <v>204</v>
      </c>
      <c r="D260" s="96" t="s">
        <v>224</v>
      </c>
      <c r="E260" s="97">
        <f t="shared" si="56"/>
        <v>0.57999999999999996</v>
      </c>
      <c r="F260" s="121" t="s">
        <v>224</v>
      </c>
      <c r="G260" s="97">
        <f t="shared" si="57"/>
        <v>0.57999999999999996</v>
      </c>
      <c r="H260" s="121" t="s">
        <v>223</v>
      </c>
      <c r="I260" s="97">
        <f t="shared" si="58"/>
        <v>0</v>
      </c>
      <c r="J260" s="97">
        <f t="shared" si="59"/>
        <v>-1</v>
      </c>
      <c r="K260" s="97">
        <f t="shared" si="60"/>
        <v>-0.57999999999999996</v>
      </c>
      <c r="L260" s="134"/>
      <c r="M260" s="134"/>
    </row>
    <row r="261" spans="2:13" ht="23.25" customHeight="1" x14ac:dyDescent="0.25">
      <c r="B261" s="56">
        <v>3</v>
      </c>
      <c r="C261" s="48" t="s">
        <v>205</v>
      </c>
      <c r="D261" s="98">
        <v>1</v>
      </c>
      <c r="E261" s="97">
        <f t="shared" si="56"/>
        <v>0.57999999999999996</v>
      </c>
      <c r="F261" s="122" t="s">
        <v>224</v>
      </c>
      <c r="G261" s="97">
        <f t="shared" si="57"/>
        <v>0.57999999999999996</v>
      </c>
      <c r="H261" s="129">
        <v>0</v>
      </c>
      <c r="I261" s="97">
        <f t="shared" si="58"/>
        <v>0</v>
      </c>
      <c r="J261" s="97">
        <f t="shared" si="59"/>
        <v>-1</v>
      </c>
      <c r="K261" s="97">
        <f t="shared" si="60"/>
        <v>-0.57999999999999996</v>
      </c>
      <c r="L261" s="135"/>
      <c r="M261" s="139"/>
    </row>
    <row r="262" spans="2:13" ht="24" customHeight="1" x14ac:dyDescent="0.25">
      <c r="B262" s="56">
        <v>4</v>
      </c>
      <c r="C262" s="50" t="s">
        <v>153</v>
      </c>
      <c r="D262" s="98">
        <v>7</v>
      </c>
      <c r="E262" s="97">
        <f t="shared" si="56"/>
        <v>4.0599999999999996</v>
      </c>
      <c r="F262" s="122" t="s">
        <v>223</v>
      </c>
      <c r="G262" s="97">
        <f t="shared" si="57"/>
        <v>0</v>
      </c>
      <c r="H262" s="129">
        <v>3</v>
      </c>
      <c r="I262" s="97">
        <f t="shared" si="58"/>
        <v>1.74</v>
      </c>
      <c r="J262" s="97">
        <f t="shared" si="59"/>
        <v>3</v>
      </c>
      <c r="K262" s="151">
        <f t="shared" si="60"/>
        <v>1.74</v>
      </c>
      <c r="L262" s="133" t="s">
        <v>283</v>
      </c>
      <c r="M262" s="152" t="s">
        <v>257</v>
      </c>
    </row>
    <row r="263" spans="2:13" ht="24.75" customHeight="1" x14ac:dyDescent="0.25">
      <c r="B263" s="56">
        <v>5</v>
      </c>
      <c r="C263" s="51" t="s">
        <v>206</v>
      </c>
      <c r="D263" s="98" t="s">
        <v>222</v>
      </c>
      <c r="E263" s="97">
        <f t="shared" si="56"/>
        <v>1.1599999999999999</v>
      </c>
      <c r="F263" s="122" t="s">
        <v>223</v>
      </c>
      <c r="G263" s="97">
        <f t="shared" si="57"/>
        <v>0</v>
      </c>
      <c r="H263" s="129">
        <v>0</v>
      </c>
      <c r="I263" s="97">
        <f t="shared" si="58"/>
        <v>0</v>
      </c>
      <c r="J263" s="97">
        <f t="shared" si="59"/>
        <v>0</v>
      </c>
      <c r="K263" s="97">
        <f t="shared" si="60"/>
        <v>0</v>
      </c>
      <c r="L263" s="135"/>
      <c r="M263" s="139"/>
    </row>
    <row r="264" spans="2:13" ht="43.5" customHeight="1" x14ac:dyDescent="0.25">
      <c r="B264" s="56">
        <v>6</v>
      </c>
      <c r="C264" s="51" t="s">
        <v>207</v>
      </c>
      <c r="D264" s="98">
        <v>3</v>
      </c>
      <c r="E264" s="97">
        <f t="shared" si="56"/>
        <v>1.74</v>
      </c>
      <c r="F264" s="123" t="s">
        <v>224</v>
      </c>
      <c r="G264" s="97">
        <f t="shared" si="57"/>
        <v>0.57999999999999996</v>
      </c>
      <c r="H264" s="129">
        <v>0</v>
      </c>
      <c r="I264" s="97">
        <f t="shared" si="58"/>
        <v>0</v>
      </c>
      <c r="J264" s="97">
        <f t="shared" si="59"/>
        <v>-1</v>
      </c>
      <c r="K264" s="97">
        <f t="shared" si="60"/>
        <v>-0.57999999999999996</v>
      </c>
      <c r="L264" s="135"/>
      <c r="M264" s="139"/>
    </row>
    <row r="265" spans="2:13" ht="33.75" customHeight="1" x14ac:dyDescent="0.25">
      <c r="B265" s="56">
        <v>7</v>
      </c>
      <c r="C265" s="50" t="s">
        <v>111</v>
      </c>
      <c r="D265" s="98">
        <v>5</v>
      </c>
      <c r="E265" s="97">
        <f t="shared" si="56"/>
        <v>2.9</v>
      </c>
      <c r="F265" s="123" t="s">
        <v>223</v>
      </c>
      <c r="G265" s="97">
        <f t="shared" si="57"/>
        <v>0</v>
      </c>
      <c r="H265" s="129">
        <v>0</v>
      </c>
      <c r="I265" s="97">
        <f t="shared" si="58"/>
        <v>0</v>
      </c>
      <c r="J265" s="97">
        <f t="shared" si="59"/>
        <v>0</v>
      </c>
      <c r="K265" s="97">
        <f t="shared" si="60"/>
        <v>0</v>
      </c>
      <c r="L265" s="135"/>
      <c r="M265" s="139"/>
    </row>
    <row r="266" spans="2:13" ht="24" customHeight="1" x14ac:dyDescent="0.25">
      <c r="B266" s="56">
        <v>8</v>
      </c>
      <c r="C266" s="48" t="s">
        <v>125</v>
      </c>
      <c r="D266" s="99" t="s">
        <v>224</v>
      </c>
      <c r="E266" s="97">
        <f t="shared" si="56"/>
        <v>0.57999999999999996</v>
      </c>
      <c r="F266" s="124" t="s">
        <v>223</v>
      </c>
      <c r="G266" s="97">
        <f t="shared" si="57"/>
        <v>0</v>
      </c>
      <c r="H266" s="130">
        <v>0</v>
      </c>
      <c r="I266" s="97">
        <f t="shared" si="58"/>
        <v>0</v>
      </c>
      <c r="J266" s="97">
        <f t="shared" si="59"/>
        <v>0</v>
      </c>
      <c r="K266" s="97">
        <f t="shared" si="60"/>
        <v>0</v>
      </c>
      <c r="L266" s="136"/>
      <c r="M266" s="140"/>
    </row>
    <row r="267" spans="2:13" ht="42.75" customHeight="1" x14ac:dyDescent="0.25">
      <c r="B267" s="56">
        <v>9</v>
      </c>
      <c r="C267" s="51" t="s">
        <v>208</v>
      </c>
      <c r="D267" s="99" t="s">
        <v>222</v>
      </c>
      <c r="E267" s="97">
        <f t="shared" si="56"/>
        <v>1.1599999999999999</v>
      </c>
      <c r="F267" s="124" t="s">
        <v>223</v>
      </c>
      <c r="G267" s="97">
        <f t="shared" si="57"/>
        <v>0</v>
      </c>
      <c r="H267" s="130">
        <v>0</v>
      </c>
      <c r="I267" s="97">
        <f t="shared" si="58"/>
        <v>0</v>
      </c>
      <c r="J267" s="97">
        <f t="shared" si="59"/>
        <v>0</v>
      </c>
      <c r="K267" s="97">
        <f t="shared" si="60"/>
        <v>0</v>
      </c>
      <c r="L267" s="136"/>
      <c r="M267" s="140"/>
    </row>
    <row r="268" spans="2:13" ht="34.5" customHeight="1" x14ac:dyDescent="0.25">
      <c r="B268" s="56">
        <v>10</v>
      </c>
      <c r="C268" s="51" t="s">
        <v>33</v>
      </c>
      <c r="D268" s="99" t="s">
        <v>224</v>
      </c>
      <c r="E268" s="97">
        <f t="shared" si="56"/>
        <v>0.57999999999999996</v>
      </c>
      <c r="F268" s="124" t="s">
        <v>223</v>
      </c>
      <c r="G268" s="97">
        <f t="shared" si="57"/>
        <v>0</v>
      </c>
      <c r="H268" s="130">
        <v>0</v>
      </c>
      <c r="I268" s="97">
        <f t="shared" si="58"/>
        <v>0</v>
      </c>
      <c r="J268" s="97">
        <f t="shared" si="59"/>
        <v>0</v>
      </c>
      <c r="K268" s="97">
        <f t="shared" si="60"/>
        <v>0</v>
      </c>
      <c r="L268" s="136"/>
      <c r="M268" s="140"/>
    </row>
    <row r="269" spans="2:13" ht="39.75" customHeight="1" x14ac:dyDescent="0.25">
      <c r="B269" s="56">
        <v>11</v>
      </c>
      <c r="C269" s="51" t="s">
        <v>209</v>
      </c>
      <c r="D269" s="99" t="s">
        <v>222</v>
      </c>
      <c r="E269" s="97">
        <f t="shared" si="56"/>
        <v>1.1599999999999999</v>
      </c>
      <c r="F269" s="124" t="s">
        <v>224</v>
      </c>
      <c r="G269" s="97">
        <f t="shared" si="57"/>
        <v>0.57999999999999996</v>
      </c>
      <c r="H269" s="130">
        <v>0</v>
      </c>
      <c r="I269" s="97">
        <f t="shared" si="58"/>
        <v>0</v>
      </c>
      <c r="J269" s="97">
        <f t="shared" si="59"/>
        <v>-1</v>
      </c>
      <c r="K269" s="97">
        <f t="shared" si="60"/>
        <v>-0.57999999999999996</v>
      </c>
      <c r="L269" s="136"/>
      <c r="M269" s="140"/>
    </row>
    <row r="270" spans="2:13" ht="30" customHeight="1" x14ac:dyDescent="0.25">
      <c r="B270" s="56">
        <v>12</v>
      </c>
      <c r="C270" s="51" t="s">
        <v>210</v>
      </c>
      <c r="D270" s="99" t="s">
        <v>224</v>
      </c>
      <c r="E270" s="97">
        <f t="shared" si="56"/>
        <v>0.57999999999999996</v>
      </c>
      <c r="F270" s="124" t="s">
        <v>223</v>
      </c>
      <c r="G270" s="97">
        <f t="shared" si="57"/>
        <v>0</v>
      </c>
      <c r="H270" s="130">
        <v>0</v>
      </c>
      <c r="I270" s="97">
        <f t="shared" si="58"/>
        <v>0</v>
      </c>
      <c r="J270" s="97">
        <f t="shared" si="59"/>
        <v>0</v>
      </c>
      <c r="K270" s="97">
        <f t="shared" si="60"/>
        <v>0</v>
      </c>
      <c r="L270" s="136"/>
      <c r="M270" s="140"/>
    </row>
    <row r="271" spans="2:13" ht="27.75" customHeight="1" x14ac:dyDescent="0.25">
      <c r="B271" s="56">
        <v>13</v>
      </c>
      <c r="C271" s="48" t="s">
        <v>89</v>
      </c>
      <c r="D271" s="99" t="s">
        <v>224</v>
      </c>
      <c r="E271" s="97">
        <f t="shared" si="56"/>
        <v>0.57999999999999996</v>
      </c>
      <c r="F271" s="124" t="s">
        <v>223</v>
      </c>
      <c r="G271" s="97">
        <f t="shared" si="57"/>
        <v>0</v>
      </c>
      <c r="H271" s="130">
        <v>0</v>
      </c>
      <c r="I271" s="97">
        <f t="shared" si="58"/>
        <v>0</v>
      </c>
      <c r="J271" s="97">
        <f t="shared" si="59"/>
        <v>0</v>
      </c>
      <c r="K271" s="97">
        <f t="shared" si="60"/>
        <v>0</v>
      </c>
      <c r="L271" s="136"/>
      <c r="M271" s="140"/>
    </row>
    <row r="272" spans="2:13" ht="32.25" customHeight="1" x14ac:dyDescent="0.25">
      <c r="B272" s="56">
        <v>14</v>
      </c>
      <c r="C272" s="48" t="s">
        <v>22</v>
      </c>
      <c r="D272" s="99" t="s">
        <v>224</v>
      </c>
      <c r="E272" s="97">
        <f t="shared" si="56"/>
        <v>0.57999999999999996</v>
      </c>
      <c r="F272" s="124" t="s">
        <v>223</v>
      </c>
      <c r="G272" s="97">
        <f t="shared" si="57"/>
        <v>0</v>
      </c>
      <c r="H272" s="130">
        <v>0</v>
      </c>
      <c r="I272" s="97">
        <f t="shared" si="58"/>
        <v>0</v>
      </c>
      <c r="J272" s="97">
        <f t="shared" si="59"/>
        <v>0</v>
      </c>
      <c r="K272" s="97">
        <f t="shared" si="60"/>
        <v>0</v>
      </c>
      <c r="L272" s="136"/>
      <c r="M272" s="140"/>
    </row>
    <row r="273" spans="2:13" ht="30.75" customHeight="1" x14ac:dyDescent="0.25">
      <c r="B273" s="56">
        <v>15</v>
      </c>
      <c r="C273" s="48" t="s">
        <v>211</v>
      </c>
      <c r="D273" s="99" t="s">
        <v>224</v>
      </c>
      <c r="E273" s="97">
        <f t="shared" si="56"/>
        <v>0.57999999999999996</v>
      </c>
      <c r="F273" s="124" t="s">
        <v>223</v>
      </c>
      <c r="G273" s="97">
        <f t="shared" si="57"/>
        <v>0</v>
      </c>
      <c r="H273" s="130">
        <v>0</v>
      </c>
      <c r="I273" s="97">
        <f t="shared" si="58"/>
        <v>0</v>
      </c>
      <c r="J273" s="97">
        <f t="shared" si="59"/>
        <v>0</v>
      </c>
      <c r="K273" s="97">
        <f t="shared" si="60"/>
        <v>0</v>
      </c>
      <c r="L273" s="136"/>
      <c r="M273" s="140"/>
    </row>
    <row r="274" spans="2:13" ht="23.25" customHeight="1" x14ac:dyDescent="0.25">
      <c r="B274" s="56">
        <v>16</v>
      </c>
      <c r="C274" s="48" t="s">
        <v>212</v>
      </c>
      <c r="D274" s="99" t="s">
        <v>224</v>
      </c>
      <c r="E274" s="97">
        <f t="shared" si="56"/>
        <v>0.57999999999999996</v>
      </c>
      <c r="F274" s="124" t="s">
        <v>223</v>
      </c>
      <c r="G274" s="97">
        <f t="shared" si="57"/>
        <v>0</v>
      </c>
      <c r="H274" s="130">
        <v>0</v>
      </c>
      <c r="I274" s="97">
        <f t="shared" si="58"/>
        <v>0</v>
      </c>
      <c r="J274" s="97">
        <f t="shared" si="59"/>
        <v>0</v>
      </c>
      <c r="K274" s="97">
        <f t="shared" si="60"/>
        <v>0</v>
      </c>
      <c r="L274" s="136"/>
      <c r="M274" s="140"/>
    </row>
    <row r="275" spans="2:13" ht="39.75" customHeight="1" x14ac:dyDescent="0.25">
      <c r="B275" s="56">
        <v>17</v>
      </c>
      <c r="C275" s="51" t="s">
        <v>140</v>
      </c>
      <c r="D275" s="99" t="s">
        <v>224</v>
      </c>
      <c r="E275" s="97">
        <f t="shared" si="56"/>
        <v>0.57999999999999996</v>
      </c>
      <c r="F275" s="124" t="s">
        <v>223</v>
      </c>
      <c r="G275" s="97">
        <f t="shared" si="57"/>
        <v>0</v>
      </c>
      <c r="H275" s="130">
        <v>0</v>
      </c>
      <c r="I275" s="97">
        <f t="shared" si="58"/>
        <v>0</v>
      </c>
      <c r="J275" s="97">
        <f t="shared" si="59"/>
        <v>0</v>
      </c>
      <c r="K275" s="97">
        <f t="shared" si="60"/>
        <v>0</v>
      </c>
      <c r="L275" s="136"/>
      <c r="M275" s="140"/>
    </row>
    <row r="276" spans="2:13" ht="37.5" customHeight="1" x14ac:dyDescent="0.25">
      <c r="B276" s="56">
        <v>18</v>
      </c>
      <c r="C276" s="51" t="s">
        <v>213</v>
      </c>
      <c r="D276" s="99" t="s">
        <v>224</v>
      </c>
      <c r="E276" s="97">
        <f t="shared" si="56"/>
        <v>0.57999999999999996</v>
      </c>
      <c r="F276" s="124" t="s">
        <v>223</v>
      </c>
      <c r="G276" s="97">
        <f t="shared" si="57"/>
        <v>0</v>
      </c>
      <c r="H276" s="130">
        <v>0</v>
      </c>
      <c r="I276" s="97">
        <f t="shared" si="58"/>
        <v>0</v>
      </c>
      <c r="J276" s="97">
        <f t="shared" si="59"/>
        <v>0</v>
      </c>
      <c r="K276" s="97">
        <f t="shared" si="60"/>
        <v>0</v>
      </c>
      <c r="L276" s="136"/>
      <c r="M276" s="140"/>
    </row>
    <row r="277" spans="2:13" ht="25.5" customHeight="1" x14ac:dyDescent="0.25">
      <c r="B277" s="56">
        <v>19</v>
      </c>
      <c r="C277" s="51" t="s">
        <v>214</v>
      </c>
      <c r="D277" s="99" t="s">
        <v>224</v>
      </c>
      <c r="E277" s="97">
        <f t="shared" si="56"/>
        <v>0.57999999999999996</v>
      </c>
      <c r="F277" s="124" t="s">
        <v>223</v>
      </c>
      <c r="G277" s="97">
        <f t="shared" si="57"/>
        <v>0</v>
      </c>
      <c r="H277" s="130">
        <v>0</v>
      </c>
      <c r="I277" s="97">
        <f t="shared" si="58"/>
        <v>0</v>
      </c>
      <c r="J277" s="97">
        <f t="shared" si="59"/>
        <v>0</v>
      </c>
      <c r="K277" s="97">
        <f t="shared" si="60"/>
        <v>0</v>
      </c>
      <c r="L277" s="136"/>
      <c r="M277" s="140"/>
    </row>
    <row r="278" spans="2:13" ht="25.5" customHeight="1" x14ac:dyDescent="0.25">
      <c r="B278" s="56">
        <v>20</v>
      </c>
      <c r="C278" s="48" t="s">
        <v>215</v>
      </c>
      <c r="D278" s="99" t="s">
        <v>222</v>
      </c>
      <c r="E278" s="97">
        <f t="shared" si="56"/>
        <v>1.1599999999999999</v>
      </c>
      <c r="F278" s="124" t="s">
        <v>223</v>
      </c>
      <c r="G278" s="97">
        <f t="shared" si="57"/>
        <v>0</v>
      </c>
      <c r="H278" s="130">
        <v>0</v>
      </c>
      <c r="I278" s="97">
        <f t="shared" si="58"/>
        <v>0</v>
      </c>
      <c r="J278" s="97">
        <f t="shared" si="59"/>
        <v>0</v>
      </c>
      <c r="K278" s="97">
        <f t="shared" si="60"/>
        <v>0</v>
      </c>
      <c r="L278" s="136"/>
      <c r="M278" s="140"/>
    </row>
    <row r="279" spans="2:13" ht="23.25" customHeight="1" x14ac:dyDescent="0.25">
      <c r="B279" s="56">
        <v>21</v>
      </c>
      <c r="C279" s="51" t="s">
        <v>226</v>
      </c>
      <c r="D279" s="99" t="s">
        <v>225</v>
      </c>
      <c r="E279" s="97">
        <f t="shared" si="56"/>
        <v>2.3199999999999998</v>
      </c>
      <c r="F279" s="124" t="s">
        <v>223</v>
      </c>
      <c r="G279" s="97">
        <f t="shared" si="57"/>
        <v>0</v>
      </c>
      <c r="H279" s="130">
        <v>1</v>
      </c>
      <c r="I279" s="97">
        <f t="shared" si="58"/>
        <v>0.57999999999999996</v>
      </c>
      <c r="J279" s="97">
        <f t="shared" si="59"/>
        <v>1</v>
      </c>
      <c r="K279" s="151">
        <f t="shared" si="60"/>
        <v>0.57999999999999996</v>
      </c>
      <c r="L279" s="153" t="s">
        <v>256</v>
      </c>
      <c r="M279" s="152" t="s">
        <v>257</v>
      </c>
    </row>
    <row r="280" spans="2:13" ht="30.75" customHeight="1" x14ac:dyDescent="0.25">
      <c r="B280" s="56">
        <v>22</v>
      </c>
      <c r="C280" s="51" t="s">
        <v>102</v>
      </c>
      <c r="D280" s="99" t="s">
        <v>224</v>
      </c>
      <c r="E280" s="97">
        <f t="shared" si="56"/>
        <v>0.57999999999999996</v>
      </c>
      <c r="F280" s="124" t="s">
        <v>223</v>
      </c>
      <c r="G280" s="97">
        <f t="shared" si="57"/>
        <v>0</v>
      </c>
      <c r="H280" s="130">
        <v>0</v>
      </c>
      <c r="I280" s="97">
        <f t="shared" si="58"/>
        <v>0</v>
      </c>
      <c r="J280" s="97">
        <f t="shared" si="59"/>
        <v>0</v>
      </c>
      <c r="K280" s="97">
        <f t="shared" si="60"/>
        <v>0</v>
      </c>
      <c r="L280" s="136"/>
      <c r="M280" s="140"/>
    </row>
    <row r="281" spans="2:13" ht="31.5" customHeight="1" x14ac:dyDescent="0.25">
      <c r="B281" s="56">
        <v>23</v>
      </c>
      <c r="C281" s="51" t="s">
        <v>220</v>
      </c>
      <c r="D281" s="99" t="s">
        <v>224</v>
      </c>
      <c r="E281" s="97">
        <f t="shared" si="56"/>
        <v>0.57999999999999996</v>
      </c>
      <c r="F281" s="124" t="s">
        <v>223</v>
      </c>
      <c r="G281" s="97">
        <f t="shared" si="57"/>
        <v>0</v>
      </c>
      <c r="H281" s="130">
        <v>0</v>
      </c>
      <c r="I281" s="97">
        <f t="shared" si="58"/>
        <v>0</v>
      </c>
      <c r="J281" s="97">
        <f t="shared" si="59"/>
        <v>0</v>
      </c>
      <c r="K281" s="97">
        <f t="shared" si="60"/>
        <v>0</v>
      </c>
      <c r="L281" s="136"/>
      <c r="M281" s="140"/>
    </row>
    <row r="282" spans="2:13" ht="45" customHeight="1" x14ac:dyDescent="0.25">
      <c r="B282" s="56">
        <v>24</v>
      </c>
      <c r="C282" s="50" t="s">
        <v>216</v>
      </c>
      <c r="D282" s="95" t="s">
        <v>224</v>
      </c>
      <c r="E282" s="97">
        <f t="shared" si="56"/>
        <v>0.57999999999999996</v>
      </c>
      <c r="F282" s="125" t="s">
        <v>223</v>
      </c>
      <c r="G282" s="97">
        <f t="shared" si="57"/>
        <v>0</v>
      </c>
      <c r="H282" s="131">
        <v>0</v>
      </c>
      <c r="I282" s="97">
        <f t="shared" si="58"/>
        <v>0</v>
      </c>
      <c r="J282" s="97">
        <f t="shared" si="59"/>
        <v>0</v>
      </c>
      <c r="K282" s="97">
        <f t="shared" si="60"/>
        <v>0</v>
      </c>
      <c r="L282" s="137"/>
      <c r="M282" s="141"/>
    </row>
    <row r="283" spans="2:13" ht="25.5" customHeight="1" x14ac:dyDescent="0.25">
      <c r="B283" s="56">
        <v>25</v>
      </c>
      <c r="C283" s="51" t="s">
        <v>217</v>
      </c>
      <c r="D283" s="99" t="s">
        <v>224</v>
      </c>
      <c r="E283" s="97">
        <f t="shared" si="56"/>
        <v>0.57999999999999996</v>
      </c>
      <c r="F283" s="124" t="s">
        <v>223</v>
      </c>
      <c r="G283" s="97">
        <f t="shared" si="57"/>
        <v>0</v>
      </c>
      <c r="H283" s="130">
        <v>0</v>
      </c>
      <c r="I283" s="97">
        <f t="shared" si="58"/>
        <v>0</v>
      </c>
      <c r="J283" s="97">
        <f t="shared" si="59"/>
        <v>0</v>
      </c>
      <c r="K283" s="97">
        <f t="shared" si="60"/>
        <v>0</v>
      </c>
      <c r="L283" s="136"/>
      <c r="M283" s="140"/>
    </row>
    <row r="284" spans="2:13" ht="25.5" customHeight="1" x14ac:dyDescent="0.25">
      <c r="B284" s="56">
        <v>26</v>
      </c>
      <c r="C284" s="48" t="s">
        <v>218</v>
      </c>
      <c r="D284" s="99" t="s">
        <v>224</v>
      </c>
      <c r="E284" s="97">
        <f t="shared" si="56"/>
        <v>0.57999999999999996</v>
      </c>
      <c r="F284" s="124" t="s">
        <v>223</v>
      </c>
      <c r="G284" s="97">
        <f t="shared" si="57"/>
        <v>0</v>
      </c>
      <c r="H284" s="130">
        <v>0</v>
      </c>
      <c r="I284" s="97">
        <f t="shared" si="58"/>
        <v>0</v>
      </c>
      <c r="J284" s="97">
        <f t="shared" si="59"/>
        <v>0</v>
      </c>
      <c r="K284" s="97">
        <f t="shared" si="60"/>
        <v>0</v>
      </c>
      <c r="L284" s="136"/>
      <c r="M284" s="140"/>
    </row>
    <row r="285" spans="2:13" ht="24.75" customHeight="1" x14ac:dyDescent="0.25">
      <c r="B285" s="56">
        <v>27</v>
      </c>
      <c r="C285" s="48" t="s">
        <v>219</v>
      </c>
      <c r="D285" s="99" t="s">
        <v>224</v>
      </c>
      <c r="E285" s="97">
        <f t="shared" si="56"/>
        <v>0.57999999999999996</v>
      </c>
      <c r="F285" s="124" t="s">
        <v>223</v>
      </c>
      <c r="G285" s="97">
        <f t="shared" si="57"/>
        <v>0</v>
      </c>
      <c r="H285" s="130">
        <v>0</v>
      </c>
      <c r="I285" s="97">
        <f t="shared" si="58"/>
        <v>0</v>
      </c>
      <c r="J285" s="97">
        <f t="shared" si="59"/>
        <v>0</v>
      </c>
      <c r="K285" s="97">
        <f t="shared" si="60"/>
        <v>0</v>
      </c>
      <c r="L285" s="136"/>
      <c r="M285" s="140"/>
    </row>
    <row r="286" spans="2:13" ht="22.5" customHeight="1" x14ac:dyDescent="0.25">
      <c r="B286" s="28">
        <v>28</v>
      </c>
      <c r="C286" s="48" t="s">
        <v>126</v>
      </c>
      <c r="D286" s="99" t="s">
        <v>223</v>
      </c>
      <c r="E286" s="97">
        <f t="shared" si="56"/>
        <v>0</v>
      </c>
      <c r="F286" s="126" t="s">
        <v>223</v>
      </c>
      <c r="G286" s="97">
        <f t="shared" si="57"/>
        <v>0</v>
      </c>
      <c r="H286" s="132">
        <v>1</v>
      </c>
      <c r="I286" s="97">
        <f t="shared" si="58"/>
        <v>0.57999999999999996</v>
      </c>
      <c r="J286" s="97">
        <f t="shared" si="59"/>
        <v>1</v>
      </c>
      <c r="K286" s="151">
        <f t="shared" si="60"/>
        <v>0.57999999999999996</v>
      </c>
      <c r="L286" s="136" t="s">
        <v>285</v>
      </c>
      <c r="M286" s="154" t="s">
        <v>286</v>
      </c>
    </row>
    <row r="287" spans="2:13" s="62" customFormat="1" ht="32.25" customHeight="1" x14ac:dyDescent="0.3">
      <c r="B287" s="56"/>
      <c r="C287" s="53" t="s">
        <v>129</v>
      </c>
      <c r="D287" s="100">
        <v>58</v>
      </c>
      <c r="E287" s="100"/>
      <c r="F287" s="127"/>
      <c r="G287" s="100"/>
      <c r="H287" s="100"/>
      <c r="I287" s="100"/>
      <c r="J287" s="100"/>
      <c r="K287" s="100"/>
      <c r="L287" s="53"/>
      <c r="M287" s="53"/>
    </row>
    <row r="288" spans="2:13" s="62" customFormat="1" ht="32.25" customHeight="1" x14ac:dyDescent="0.25">
      <c r="B288" s="66"/>
      <c r="C288" s="164" t="s">
        <v>227</v>
      </c>
      <c r="D288" s="78"/>
      <c r="E288" s="78"/>
      <c r="F288" s="79"/>
      <c r="G288" s="78"/>
      <c r="H288" s="79"/>
      <c r="I288" s="78"/>
      <c r="J288" s="78"/>
      <c r="K288" s="78"/>
      <c r="L288" s="78"/>
      <c r="M288" s="78"/>
    </row>
    <row r="289" spans="2:13" s="62" customFormat="1" ht="32.25" customHeight="1" x14ac:dyDescent="0.3">
      <c r="B289" s="66">
        <v>1</v>
      </c>
      <c r="C289" s="48" t="s">
        <v>228</v>
      </c>
      <c r="D289" s="78">
        <v>21</v>
      </c>
      <c r="E289" s="78">
        <f>D289*52/100</f>
        <v>10.92</v>
      </c>
      <c r="F289" s="158">
        <v>0</v>
      </c>
      <c r="G289" s="78">
        <f>F289*52/100</f>
        <v>0</v>
      </c>
      <c r="H289" s="158">
        <v>0</v>
      </c>
      <c r="I289" s="78">
        <f>H289*52/100</f>
        <v>0</v>
      </c>
      <c r="J289" s="78">
        <f>H289-F289</f>
        <v>0</v>
      </c>
      <c r="K289" s="78">
        <f>I289-G289</f>
        <v>0</v>
      </c>
      <c r="L289" s="78"/>
      <c r="M289" s="78"/>
    </row>
    <row r="290" spans="2:13" ht="18.75" x14ac:dyDescent="0.3">
      <c r="B290" s="66">
        <v>2</v>
      </c>
      <c r="C290" s="48" t="s">
        <v>229</v>
      </c>
      <c r="D290" s="78">
        <v>3</v>
      </c>
      <c r="E290" s="78">
        <f t="shared" ref="E290:E295" si="61">D290*52/100</f>
        <v>1.56</v>
      </c>
      <c r="F290" s="158">
        <v>1</v>
      </c>
      <c r="G290" s="78">
        <f t="shared" ref="G290:G295" si="62">F290*52/100</f>
        <v>0.52</v>
      </c>
      <c r="H290" s="158">
        <v>0</v>
      </c>
      <c r="I290" s="78">
        <f t="shared" ref="I290:I295" si="63">H290*52/100</f>
        <v>0</v>
      </c>
      <c r="J290" s="78">
        <f t="shared" ref="J290:J295" si="64">H290-F290</f>
        <v>-1</v>
      </c>
      <c r="K290" s="78">
        <f t="shared" ref="K290:K295" si="65">I290-G290</f>
        <v>-0.52</v>
      </c>
      <c r="L290" s="78"/>
      <c r="M290" s="78"/>
    </row>
    <row r="291" spans="2:13" ht="18.75" x14ac:dyDescent="0.25">
      <c r="B291" s="66">
        <v>3</v>
      </c>
      <c r="C291" s="48" t="s">
        <v>22</v>
      </c>
      <c r="D291" s="78">
        <v>1</v>
      </c>
      <c r="E291" s="78">
        <f t="shared" si="61"/>
        <v>0.52</v>
      </c>
      <c r="F291" s="159">
        <v>2</v>
      </c>
      <c r="G291" s="78">
        <f t="shared" si="62"/>
        <v>1.04</v>
      </c>
      <c r="H291" s="159">
        <v>0</v>
      </c>
      <c r="I291" s="78">
        <f t="shared" si="63"/>
        <v>0</v>
      </c>
      <c r="J291" s="78">
        <f t="shared" si="64"/>
        <v>-2</v>
      </c>
      <c r="K291" s="80">
        <f t="shared" si="65"/>
        <v>-1.04</v>
      </c>
      <c r="L291" s="82"/>
      <c r="M291" s="48"/>
    </row>
    <row r="292" spans="2:13" ht="21.75" customHeight="1" x14ac:dyDescent="0.25">
      <c r="B292" s="66">
        <v>4</v>
      </c>
      <c r="C292" s="48" t="s">
        <v>230</v>
      </c>
      <c r="D292" s="78">
        <v>21</v>
      </c>
      <c r="E292" s="78">
        <f t="shared" si="61"/>
        <v>10.92</v>
      </c>
      <c r="F292" s="160">
        <v>0</v>
      </c>
      <c r="G292" s="78">
        <f t="shared" si="62"/>
        <v>0</v>
      </c>
      <c r="H292" s="160">
        <v>3</v>
      </c>
      <c r="I292" s="78">
        <f t="shared" si="63"/>
        <v>1.56</v>
      </c>
      <c r="J292" s="78">
        <f t="shared" si="64"/>
        <v>3</v>
      </c>
      <c r="K292" s="163">
        <f t="shared" si="65"/>
        <v>1.56</v>
      </c>
      <c r="L292" s="81" t="s">
        <v>298</v>
      </c>
      <c r="M292" s="81" t="s">
        <v>299</v>
      </c>
    </row>
    <row r="293" spans="2:13" ht="22.5" customHeight="1" x14ac:dyDescent="0.25">
      <c r="B293" s="66">
        <v>5</v>
      </c>
      <c r="C293" s="48" t="s">
        <v>151</v>
      </c>
      <c r="D293" s="78">
        <v>2</v>
      </c>
      <c r="E293" s="78">
        <f t="shared" si="61"/>
        <v>1.04</v>
      </c>
      <c r="F293" s="160">
        <v>0</v>
      </c>
      <c r="G293" s="78">
        <f t="shared" si="62"/>
        <v>0</v>
      </c>
      <c r="H293" s="160">
        <v>3</v>
      </c>
      <c r="I293" s="78">
        <f t="shared" si="63"/>
        <v>1.56</v>
      </c>
      <c r="J293" s="78">
        <f t="shared" si="64"/>
        <v>3</v>
      </c>
      <c r="K293" s="163">
        <f t="shared" si="65"/>
        <v>1.56</v>
      </c>
      <c r="L293" s="81" t="s">
        <v>298</v>
      </c>
      <c r="M293" s="81" t="s">
        <v>299</v>
      </c>
    </row>
    <row r="294" spans="2:13" ht="18.75" x14ac:dyDescent="0.25">
      <c r="B294" s="66">
        <v>6</v>
      </c>
      <c r="C294" s="48" t="s">
        <v>231</v>
      </c>
      <c r="D294" s="78">
        <v>2</v>
      </c>
      <c r="E294" s="78">
        <f t="shared" si="61"/>
        <v>1.04</v>
      </c>
      <c r="F294" s="161" t="s">
        <v>223</v>
      </c>
      <c r="G294" s="78">
        <f t="shared" si="62"/>
        <v>0</v>
      </c>
      <c r="H294" s="161" t="s">
        <v>223</v>
      </c>
      <c r="I294" s="78">
        <f t="shared" si="63"/>
        <v>0</v>
      </c>
      <c r="J294" s="78">
        <f t="shared" si="64"/>
        <v>0</v>
      </c>
      <c r="K294" s="80">
        <f t="shared" si="65"/>
        <v>0</v>
      </c>
      <c r="L294" s="48"/>
      <c r="M294" s="48"/>
    </row>
    <row r="295" spans="2:13" ht="18.75" x14ac:dyDescent="0.25">
      <c r="B295" s="66">
        <v>7</v>
      </c>
      <c r="C295" s="68" t="s">
        <v>41</v>
      </c>
      <c r="D295" s="78">
        <v>2</v>
      </c>
      <c r="E295" s="78">
        <f t="shared" si="61"/>
        <v>1.04</v>
      </c>
      <c r="F295" s="162">
        <v>3</v>
      </c>
      <c r="G295" s="78">
        <f t="shared" si="62"/>
        <v>1.56</v>
      </c>
      <c r="H295" s="79">
        <v>0</v>
      </c>
      <c r="I295" s="78">
        <f t="shared" si="63"/>
        <v>0</v>
      </c>
      <c r="J295" s="78">
        <f t="shared" si="64"/>
        <v>-3</v>
      </c>
      <c r="K295" s="80">
        <f t="shared" si="65"/>
        <v>-1.56</v>
      </c>
      <c r="L295" s="53"/>
      <c r="M295" s="53"/>
    </row>
    <row r="296" spans="2:13" ht="18.75" x14ac:dyDescent="0.25">
      <c r="B296" s="66"/>
      <c r="C296" s="53" t="s">
        <v>129</v>
      </c>
      <c r="D296" s="78">
        <f>SUM(D289:D295)</f>
        <v>52</v>
      </c>
      <c r="E296" s="53"/>
      <c r="F296" s="53"/>
      <c r="G296" s="53"/>
      <c r="H296" s="53"/>
      <c r="I296" s="53"/>
      <c r="J296" s="53"/>
      <c r="K296" s="53"/>
      <c r="L296" s="88"/>
      <c r="M296" s="88"/>
    </row>
  </sheetData>
  <mergeCells count="2">
    <mergeCell ref="J1:M1"/>
    <mergeCell ref="B4:M5"/>
  </mergeCells>
  <pageMargins left="0.7" right="0.7" top="0.75" bottom="0.75" header="0.3" footer="0.3"/>
  <pageSetup paperSize="9"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2018-04-02T05:37:33Z</dcterms:modified>
</cp:coreProperties>
</file>