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C33" i="12"/>
  <c r="D33"/>
  <c r="E33"/>
  <c r="F33"/>
  <c r="G33"/>
  <c r="H33"/>
  <c r="I33"/>
  <c r="J33"/>
  <c r="K33"/>
  <c r="L33"/>
  <c r="M33"/>
  <c r="N33"/>
  <c r="O33"/>
  <c r="P33"/>
  <c r="Q33"/>
  <c r="B33"/>
  <c r="Q34"/>
  <c r="P34"/>
  <c r="O34"/>
  <c r="N34"/>
  <c r="M34"/>
  <c r="L34"/>
  <c r="K34"/>
  <c r="J34"/>
  <c r="I34"/>
  <c r="H34"/>
  <c r="G34"/>
  <c r="F34"/>
  <c r="E34"/>
  <c r="D34"/>
  <c r="C34"/>
  <c r="B34"/>
  <c r="P35" l="1"/>
  <c r="P32"/>
  <c r="P29"/>
  <c r="H30"/>
  <c r="I30"/>
  <c r="J30"/>
  <c r="L30"/>
  <c r="N30"/>
  <c r="H26"/>
  <c r="I26"/>
  <c r="J26"/>
  <c r="I12"/>
  <c r="L12"/>
  <c r="N12"/>
  <c r="H7"/>
  <c r="I7"/>
  <c r="J7"/>
  <c r="L7"/>
  <c r="M7"/>
  <c r="C36"/>
  <c r="G26"/>
  <c r="G36" s="1"/>
  <c r="C26"/>
  <c r="D26"/>
  <c r="E26"/>
  <c r="B26"/>
  <c r="B36"/>
  <c r="F35"/>
  <c r="O35"/>
  <c r="N35"/>
  <c r="M35"/>
  <c r="K35"/>
  <c r="L29"/>
  <c r="M29"/>
  <c r="N29"/>
  <c r="O29"/>
  <c r="Q24"/>
  <c r="Q22"/>
  <c r="I36" l="1"/>
  <c r="K28"/>
  <c r="O22" l="1"/>
  <c r="M23"/>
  <c r="P23" s="1"/>
  <c r="P22" s="1"/>
  <c r="N23"/>
  <c r="N22" s="1"/>
  <c r="O23"/>
  <c r="L23"/>
  <c r="L22" s="1"/>
  <c r="L28"/>
  <c r="B22"/>
  <c r="C22"/>
  <c r="D22"/>
  <c r="E22"/>
  <c r="C17"/>
  <c r="F23"/>
  <c r="I17"/>
  <c r="N14"/>
  <c r="D17"/>
  <c r="O14"/>
  <c r="K8"/>
  <c r="D7"/>
  <c r="D36" s="1"/>
  <c r="K9"/>
  <c r="K29"/>
  <c r="O28"/>
  <c r="F29"/>
  <c r="J17"/>
  <c r="G7"/>
  <c r="H17"/>
  <c r="H12" s="1"/>
  <c r="H36" s="1"/>
  <c r="O32"/>
  <c r="N32"/>
  <c r="M32"/>
  <c r="O31"/>
  <c r="O30" s="1"/>
  <c r="N31"/>
  <c r="M31"/>
  <c r="K32"/>
  <c r="K31"/>
  <c r="K30" s="1"/>
  <c r="G30"/>
  <c r="L26" l="1"/>
  <c r="L36" s="1"/>
  <c r="P31"/>
  <c r="P30" s="1"/>
  <c r="M30"/>
  <c r="M17"/>
  <c r="M12" s="1"/>
  <c r="M22"/>
  <c r="M19"/>
  <c r="J22"/>
  <c r="K23"/>
  <c r="K22" s="1"/>
  <c r="K19"/>
  <c r="F31"/>
  <c r="M11"/>
  <c r="N11"/>
  <c r="O11"/>
  <c r="L11"/>
  <c r="M10"/>
  <c r="N10"/>
  <c r="P10" s="1"/>
  <c r="O10"/>
  <c r="L10"/>
  <c r="M9"/>
  <c r="N9"/>
  <c r="O9"/>
  <c r="L9"/>
  <c r="M8"/>
  <c r="N8"/>
  <c r="O8"/>
  <c r="L8"/>
  <c r="C7"/>
  <c r="E7"/>
  <c r="B7"/>
  <c r="O19"/>
  <c r="K16"/>
  <c r="F27"/>
  <c r="F32"/>
  <c r="C30"/>
  <c r="D30"/>
  <c r="E30"/>
  <c r="B30"/>
  <c r="K27"/>
  <c r="K26" s="1"/>
  <c r="B17"/>
  <c r="L17" s="1"/>
  <c r="C20"/>
  <c r="C13"/>
  <c r="E17"/>
  <c r="D20"/>
  <c r="E20"/>
  <c r="G20"/>
  <c r="G12" s="1"/>
  <c r="H20"/>
  <c r="I20"/>
  <c r="J20"/>
  <c r="B20"/>
  <c r="F19"/>
  <c r="K10"/>
  <c r="F9"/>
  <c r="F10"/>
  <c r="F8"/>
  <c r="P9" l="1"/>
  <c r="P11"/>
  <c r="N7"/>
  <c r="O7"/>
  <c r="P8"/>
  <c r="F30"/>
  <c r="F11"/>
  <c r="K11"/>
  <c r="K7" s="1"/>
  <c r="F17"/>
  <c r="F7"/>
  <c r="O27"/>
  <c r="N25"/>
  <c r="N24" s="1"/>
  <c r="M25"/>
  <c r="O16"/>
  <c r="I24"/>
  <c r="O15"/>
  <c r="D24"/>
  <c r="C24"/>
  <c r="C12" s="1"/>
  <c r="F25"/>
  <c r="E13"/>
  <c r="J13"/>
  <c r="J12" s="1"/>
  <c r="J36" s="1"/>
  <c r="F22"/>
  <c r="K25"/>
  <c r="P27" l="1"/>
  <c r="O26"/>
  <c r="P7"/>
  <c r="K24"/>
  <c r="F24"/>
  <c r="E12"/>
  <c r="E36" s="1"/>
  <c r="P25"/>
  <c r="M24"/>
  <c r="P24" s="1"/>
  <c r="F28"/>
  <c r="F26" s="1"/>
  <c r="M28"/>
  <c r="H13"/>
  <c r="I13"/>
  <c r="B13"/>
  <c r="B12" s="1"/>
  <c r="N17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F18"/>
  <c r="F21"/>
  <c r="F20" s="1"/>
  <c r="N16"/>
  <c r="M16"/>
  <c r="L16"/>
  <c r="N15"/>
  <c r="M15"/>
  <c r="L15"/>
  <c r="M14"/>
  <c r="L14"/>
  <c r="F16"/>
  <c r="K15"/>
  <c r="F15"/>
  <c r="K14"/>
  <c r="F14"/>
  <c r="D13"/>
  <c r="N28"/>
  <c r="N26" s="1"/>
  <c r="N36" s="1"/>
  <c r="P26" l="1"/>
  <c r="M26"/>
  <c r="M36" s="1"/>
  <c r="P28"/>
  <c r="D12"/>
  <c r="N13"/>
  <c r="F13"/>
  <c r="F12" s="1"/>
  <c r="F36" s="1"/>
  <c r="M13"/>
  <c r="L13"/>
  <c r="O13"/>
  <c r="O12" s="1"/>
  <c r="O36" s="1"/>
  <c r="P21"/>
  <c r="P20" s="1"/>
  <c r="P14"/>
  <c r="P18"/>
  <c r="P17"/>
  <c r="K13"/>
  <c r="K12" s="1"/>
  <c r="K36" s="1"/>
  <c r="P15"/>
  <c r="P16"/>
  <c r="P13" l="1"/>
  <c r="P12" s="1"/>
  <c r="P36" s="1"/>
</calcChain>
</file>

<file path=xl/sharedStrings.xml><?xml version="1.0" encoding="utf-8"?>
<sst xmlns="http://schemas.openxmlformats.org/spreadsheetml/2006/main" count="57" uniqueCount="47">
  <si>
    <t>Мероприятие</t>
  </si>
  <si>
    <t>Причина неисполнения</t>
  </si>
  <si>
    <t>ОТЧЕТ</t>
  </si>
  <si>
    <t>Итого расходов, предумостренных на реализацию муниципальных программ</t>
  </si>
  <si>
    <t>Подпрограмма "Дорожное хозяйство""</t>
  </si>
  <si>
    <t>Основное мероприятие "Содержание дорог общего пользования"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</si>
  <si>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</si>
  <si>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</si>
  <si>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</si>
  <si>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</si>
  <si>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</si>
  <si>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8(34677)37-250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</si>
  <si>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</si>
  <si>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</si>
  <si>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</si>
  <si>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</si>
  <si>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</si>
  <si>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</si>
  <si>
    <t>об исполнении структурных элементов (основных мероприятий) муниципальной программы</t>
  </si>
  <si>
    <t>Утверждено в бюджете сельского поселения Леуши 2023 год</t>
  </si>
  <si>
    <t>Отклонение от утвержденного в бюджете, рублей</t>
  </si>
  <si>
    <t>Алёна Викторовна Тарханова</t>
  </si>
  <si>
    <t>Исполнитель: бухгалтер</t>
  </si>
  <si>
    <t>федеральный бюджет</t>
  </si>
  <si>
    <t>бюджет Ханты-Мансийского автономного округа-Югры</t>
  </si>
  <si>
    <t>Бюджет Кондинского района</t>
  </si>
  <si>
    <t>Бюджет поселения</t>
  </si>
  <si>
    <t>Итого</t>
  </si>
  <si>
    <t>Муниципальная программа "Развитие сферы культуры, спорта и делам молодёжи"</t>
  </si>
  <si>
    <t>Муниципальная программа "Создание условий для комфортного проживания жителей"</t>
  </si>
  <si>
    <t>Муниципальная программа "Развитие муниципальной службы"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</si>
  <si>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дружинах)"</t>
  </si>
  <si>
    <t>Исполнение (касса) на 01.07 2023</t>
  </si>
  <si>
    <t>Муниципальная программа «Обеспечение пожарной безопасности объектов муниципальной собственности жилого фонда"</t>
  </si>
  <si>
    <t>Основное мероприятие"Проведение противопожарной пропаганды, обеспечение противопожарной защиты населения и объектов муниципальной собственности".</t>
  </si>
  <si>
    <t>Основное мероприятие "Развитие культурно-досуговой деятельности учреждения"</t>
  </si>
  <si>
    <r>
      <t xml:space="preserve">Основное мероприятие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</si>
  <si>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 "Развитие массовой физической культуры и спорта, спортивной инфраструктуры , пропаганда здорового образа жизни"</t>
  </si>
  <si>
    <t>Основное мероприятие" Организация деятельности муниципального учреждения"</t>
  </si>
  <si>
    <t>Основное мероприятие "Обеспечение безопасности дорожного движения"</t>
  </si>
  <si>
    <t>Основное мероприятие " Содержание и благоустройство населённых пунктов с.п. Леуши"</t>
  </si>
  <si>
    <t>Подпрограмма" Энергосбережение и повышение энергетической эффективности "</t>
  </si>
  <si>
    <t>Основное мероприятие "Дополнительное пенсионное обеспечение отдельных категорий граждан"</t>
  </si>
  <si>
    <t>Основное мероприятие "Организация деятельности органа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</si>
  <si>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Основное мероприятие "Подготовка и проведение выборов".</t>
  </si>
  <si>
    <t>Основное мероприятие"Личное страхование народных дружинников на период их участия в мероприятиях по охране общественного порядка".</t>
  </si>
  <si>
    <t>Подпрограмма "Укрепление пожарной безопасности в сельском поселении Леуши"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</si>
</sst>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0" fontId="9" fillId="0" borderId="5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7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43" fontId="10" fillId="3" borderId="12" xfId="0" applyNumberFormat="1" applyFont="1" applyFill="1" applyBorder="1" applyAlignment="1">
      <alignment horizontal="justify" wrapText="1"/>
    </xf>
    <xf numFmtId="43" fontId="10" fillId="3" borderId="13" xfId="0" applyNumberFormat="1" applyFont="1" applyFill="1" applyBorder="1" applyAlignment="1">
      <alignment horizontal="justify" wrapText="1"/>
    </xf>
    <xf numFmtId="43" fontId="11" fillId="4" borderId="2" xfId="0" applyNumberFormat="1" applyFont="1" applyFill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43" fontId="9" fillId="0" borderId="16" xfId="0" applyNumberFormat="1" applyFont="1" applyBorder="1" applyAlignment="1">
      <alignment horizontal="justify" wrapText="1"/>
    </xf>
    <xf numFmtId="43" fontId="9" fillId="0" borderId="17" xfId="0" applyNumberFormat="1" applyFont="1" applyBorder="1" applyAlignment="1">
      <alignment horizontal="justify" wrapText="1"/>
    </xf>
    <xf numFmtId="43" fontId="9" fillId="0" borderId="18" xfId="0" applyNumberFormat="1" applyFont="1" applyBorder="1" applyAlignment="1">
      <alignment horizontal="justify" wrapText="1"/>
    </xf>
    <xf numFmtId="0" fontId="9" fillId="0" borderId="20" xfId="0" applyFont="1" applyBorder="1" applyAlignment="1">
      <alignment horizontal="justify" vertical="top" wrapText="1"/>
    </xf>
    <xf numFmtId="0" fontId="10" fillId="3" borderId="36" xfId="0" applyFont="1" applyFill="1" applyBorder="1" applyAlignment="1">
      <alignment horizontal="justify" vertical="top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4" borderId="18" xfId="0" applyNumberFormat="1" applyFont="1" applyFill="1" applyBorder="1" applyAlignment="1">
      <alignment horizontal="justify" wrapText="1"/>
    </xf>
    <xf numFmtId="43" fontId="10" fillId="4" borderId="34" xfId="0" applyNumberFormat="1" applyFont="1" applyFill="1" applyBorder="1" applyAlignment="1">
      <alignment horizontal="justify" wrapText="1"/>
    </xf>
    <xf numFmtId="43" fontId="10" fillId="4" borderId="16" xfId="0" applyNumberFormat="1" applyFont="1" applyFill="1" applyBorder="1" applyAlignment="1">
      <alignment horizontal="justify" wrapText="1"/>
    </xf>
    <xf numFmtId="43" fontId="4" fillId="0" borderId="0" xfId="0" applyNumberFormat="1" applyFont="1"/>
    <xf numFmtId="0" fontId="10" fillId="3" borderId="20" xfId="0" applyFont="1" applyFill="1" applyBorder="1" applyAlignment="1">
      <alignment horizontal="justify" vertical="top" wrapText="1"/>
    </xf>
    <xf numFmtId="43" fontId="10" fillId="3" borderId="14" xfId="0" applyNumberFormat="1" applyFont="1" applyFill="1" applyBorder="1" applyAlignment="1">
      <alignment horizontal="center" vertical="center" wrapText="1"/>
    </xf>
    <xf numFmtId="43" fontId="10" fillId="0" borderId="7" xfId="0" applyNumberFormat="1" applyFont="1" applyBorder="1" applyAlignment="1">
      <alignment horizontal="justify" wrapText="1"/>
    </xf>
    <xf numFmtId="43" fontId="9" fillId="0" borderId="7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0" fontId="6" fillId="3" borderId="39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43" fontId="16" fillId="0" borderId="21" xfId="0" applyNumberFormat="1" applyFont="1" applyFill="1" applyBorder="1" applyAlignment="1">
      <alignment horizontal="justify" wrapText="1"/>
    </xf>
    <xf numFmtId="43" fontId="16" fillId="0" borderId="22" xfId="0" applyNumberFormat="1" applyFont="1" applyFill="1" applyBorder="1" applyAlignment="1">
      <alignment horizontal="justify" wrapText="1"/>
    </xf>
    <xf numFmtId="43" fontId="16" fillId="0" borderId="23" xfId="0" applyNumberFormat="1" applyFont="1" applyFill="1" applyBorder="1" applyAlignment="1">
      <alignment horizontal="justify" wrapText="1"/>
    </xf>
    <xf numFmtId="0" fontId="16" fillId="0" borderId="25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8" fillId="0" borderId="1" xfId="0" applyNumberFormat="1" applyFont="1" applyBorder="1" applyAlignment="1">
      <alignment horizontal="justify" wrapText="1"/>
    </xf>
    <xf numFmtId="0" fontId="6" fillId="3" borderId="11" xfId="0" applyNumberFormat="1" applyFont="1" applyFill="1" applyBorder="1" applyAlignment="1">
      <alignment horizontal="left" vertical="top" wrapText="1"/>
    </xf>
    <xf numFmtId="43" fontId="9" fillId="0" borderId="24" xfId="0" applyNumberFormat="1" applyFont="1" applyBorder="1" applyAlignment="1">
      <alignment horizontal="justify" wrapText="1"/>
    </xf>
    <xf numFmtId="43" fontId="10" fillId="0" borderId="9" xfId="0" applyNumberFormat="1" applyFont="1" applyBorder="1" applyAlignment="1">
      <alignment horizontal="justify" wrapText="1"/>
    </xf>
    <xf numFmtId="0" fontId="3" fillId="2" borderId="31" xfId="0" applyNumberFormat="1" applyFont="1" applyFill="1" applyBorder="1" applyAlignment="1">
      <alignment horizontal="left" vertical="top" wrapText="1"/>
    </xf>
    <xf numFmtId="0" fontId="3" fillId="2" borderId="25" xfId="0" applyNumberFormat="1" applyFont="1" applyFill="1" applyBorder="1" applyAlignment="1">
      <alignment horizontal="left" vertical="top" wrapText="1"/>
    </xf>
    <xf numFmtId="0" fontId="3" fillId="2" borderId="20" xfId="0" applyNumberFormat="1" applyFont="1" applyFill="1" applyBorder="1" applyAlignment="1">
      <alignment horizontal="left" vertical="top" wrapText="1"/>
    </xf>
    <xf numFmtId="0" fontId="3" fillId="2" borderId="40" xfId="0" applyNumberFormat="1" applyFont="1" applyFill="1" applyBorder="1" applyAlignment="1">
      <alignment horizontal="left" vertical="top" wrapText="1"/>
    </xf>
    <xf numFmtId="43" fontId="9" fillId="5" borderId="41" xfId="0" applyNumberFormat="1" applyFont="1" applyFill="1" applyBorder="1" applyAlignment="1">
      <alignment horizontal="justify" wrapText="1"/>
    </xf>
    <xf numFmtId="43" fontId="9" fillId="5" borderId="3" xfId="0" applyNumberFormat="1" applyFont="1" applyFill="1" applyBorder="1" applyAlignment="1">
      <alignment horizontal="justify" wrapText="1"/>
    </xf>
    <xf numFmtId="43" fontId="9" fillId="0" borderId="26" xfId="0" applyNumberFormat="1" applyFont="1" applyBorder="1" applyAlignment="1">
      <alignment horizontal="justify" wrapText="1"/>
    </xf>
    <xf numFmtId="43" fontId="9" fillId="0" borderId="29" xfId="0" applyNumberFormat="1" applyFont="1" applyBorder="1" applyAlignment="1">
      <alignment horizontal="justify" wrapText="1"/>
    </xf>
    <xf numFmtId="43" fontId="9" fillId="0" borderId="28" xfId="0" applyNumberFormat="1" applyFont="1" applyBorder="1" applyAlignment="1">
      <alignment horizontal="justify" wrapText="1"/>
    </xf>
    <xf numFmtId="43" fontId="9" fillId="0" borderId="6" xfId="0" applyNumberFormat="1" applyFont="1" applyBorder="1" applyAlignment="1">
      <alignment horizontal="justify" wrapText="1"/>
    </xf>
    <xf numFmtId="43" fontId="9" fillId="0" borderId="43" xfId="0" applyNumberFormat="1" applyFont="1" applyBorder="1" applyAlignment="1">
      <alignment horizontal="justify" wrapText="1"/>
    </xf>
    <xf numFmtId="43" fontId="9" fillId="0" borderId="44" xfId="0" applyNumberFormat="1" applyFont="1" applyBorder="1" applyAlignment="1">
      <alignment horizontal="justify" wrapText="1"/>
    </xf>
    <xf numFmtId="43" fontId="9" fillId="0" borderId="45" xfId="0" applyNumberFormat="1" applyFont="1" applyBorder="1" applyAlignment="1">
      <alignment horizontal="justify" wrapText="1"/>
    </xf>
    <xf numFmtId="0" fontId="9" fillId="0" borderId="4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3" fontId="9" fillId="0" borderId="9" xfId="0" applyNumberFormat="1" applyFont="1" applyBorder="1" applyAlignment="1">
      <alignment horizontal="justify" wrapText="1"/>
    </xf>
    <xf numFmtId="43" fontId="11" fillId="4" borderId="4" xfId="0" applyNumberFormat="1" applyFont="1" applyFill="1" applyBorder="1" applyAlignment="1">
      <alignment horizontal="justify" wrapText="1"/>
    </xf>
    <xf numFmtId="43" fontId="10" fillId="4" borderId="33" xfId="0" applyNumberFormat="1" applyFont="1" applyFill="1" applyBorder="1" applyAlignment="1">
      <alignment horizontal="justify" wrapText="1"/>
    </xf>
    <xf numFmtId="43" fontId="11" fillId="4" borderId="26" xfId="0" applyNumberFormat="1" applyFont="1" applyFill="1" applyBorder="1" applyAlignment="1">
      <alignment horizontal="justify" wrapText="1"/>
    </xf>
    <xf numFmtId="43" fontId="11" fillId="4" borderId="27" xfId="0" applyNumberFormat="1" applyFont="1" applyFill="1" applyBorder="1" applyAlignment="1">
      <alignment horizontal="justify" wrapText="1"/>
    </xf>
    <xf numFmtId="43" fontId="11" fillId="4" borderId="28" xfId="0" applyNumberFormat="1" applyFont="1" applyFill="1" applyBorder="1" applyAlignment="1">
      <alignment horizontal="justify" wrapText="1"/>
    </xf>
    <xf numFmtId="43" fontId="9" fillId="0" borderId="2" xfId="0" applyNumberFormat="1" applyFont="1" applyFill="1" applyBorder="1" applyAlignment="1">
      <alignment horizontal="justify" wrapText="1"/>
    </xf>
    <xf numFmtId="43" fontId="9" fillId="0" borderId="3" xfId="0" applyNumberFormat="1" applyFont="1" applyFill="1" applyBorder="1" applyAlignment="1">
      <alignment horizontal="justify" wrapText="1"/>
    </xf>
    <xf numFmtId="43" fontId="11" fillId="4" borderId="29" xfId="0" applyNumberFormat="1" applyFont="1" applyFill="1" applyBorder="1" applyAlignment="1">
      <alignment horizontal="justify" wrapText="1"/>
    </xf>
    <xf numFmtId="43" fontId="11" fillId="4" borderId="1" xfId="0" applyNumberFormat="1" applyFont="1" applyFill="1" applyBorder="1" applyAlignment="1">
      <alignment horizontal="justify" wrapText="1"/>
    </xf>
    <xf numFmtId="43" fontId="11" fillId="4" borderId="42" xfId="0" applyNumberFormat="1" applyFont="1" applyFill="1" applyBorder="1" applyAlignment="1">
      <alignment horizontal="justify" wrapText="1"/>
    </xf>
    <xf numFmtId="43" fontId="10" fillId="4" borderId="2" xfId="0" applyNumberFormat="1" applyFont="1" applyFill="1" applyBorder="1" applyAlignment="1">
      <alignment horizontal="justify" wrapText="1"/>
    </xf>
    <xf numFmtId="43" fontId="9" fillId="4" borderId="18" xfId="0" applyNumberFormat="1" applyFont="1" applyFill="1" applyBorder="1" applyAlignment="1">
      <alignment horizontal="justify" wrapText="1"/>
    </xf>
    <xf numFmtId="0" fontId="7" fillId="4" borderId="3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7" fillId="4" borderId="5" xfId="0" applyNumberFormat="1" applyFont="1" applyFill="1" applyBorder="1" applyAlignment="1">
      <alignment horizontal="left" vertical="top" wrapText="1"/>
    </xf>
    <xf numFmtId="0" fontId="7" fillId="4" borderId="25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43" fontId="9" fillId="5" borderId="2" xfId="0" applyNumberFormat="1" applyFont="1" applyFill="1" applyBorder="1" applyAlignment="1">
      <alignment horizontal="justify" wrapText="1"/>
    </xf>
    <xf numFmtId="43" fontId="11" fillId="4" borderId="18" xfId="0" applyNumberFormat="1" applyFont="1" applyFill="1" applyBorder="1" applyAlignment="1">
      <alignment horizontal="justify" wrapText="1"/>
    </xf>
    <xf numFmtId="43" fontId="11" fillId="4" borderId="17" xfId="0" applyNumberFormat="1" applyFont="1" applyFill="1" applyBorder="1" applyAlignment="1">
      <alignment horizontal="justify" wrapText="1"/>
    </xf>
    <xf numFmtId="43" fontId="11" fillId="4" borderId="19" xfId="0" applyNumberFormat="1" applyFont="1" applyFill="1" applyBorder="1" applyAlignment="1">
      <alignment horizontal="justify" wrapText="1"/>
    </xf>
    <xf numFmtId="43" fontId="11" fillId="4" borderId="3" xfId="0" applyNumberFormat="1" applyFont="1" applyFill="1" applyBorder="1" applyAlignment="1">
      <alignment horizontal="justify" wrapText="1"/>
    </xf>
    <xf numFmtId="0" fontId="11" fillId="4" borderId="31" xfId="0" applyFont="1" applyFill="1" applyBorder="1" applyAlignment="1">
      <alignment horizontal="justify" vertical="top" wrapText="1"/>
    </xf>
    <xf numFmtId="43" fontId="10" fillId="4" borderId="4" xfId="0" applyNumberFormat="1" applyFont="1" applyFill="1" applyBorder="1" applyAlignment="1">
      <alignment horizontal="justify" wrapText="1"/>
    </xf>
    <xf numFmtId="0" fontId="9" fillId="4" borderId="5" xfId="0" applyFont="1" applyFill="1" applyBorder="1" applyAlignment="1">
      <alignment horizontal="justify" vertical="top" wrapText="1"/>
    </xf>
    <xf numFmtId="0" fontId="6" fillId="3" borderId="22" xfId="0" applyNumberFormat="1" applyFont="1" applyFill="1" applyBorder="1" applyAlignment="1">
      <alignment horizontal="left" vertical="top" wrapText="1"/>
    </xf>
    <xf numFmtId="0" fontId="6" fillId="3" borderId="46" xfId="0" applyNumberFormat="1" applyFont="1" applyFill="1" applyBorder="1" applyAlignment="1">
      <alignment horizontal="left" vertical="top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18" fillId="0" borderId="25" xfId="0" applyNumberFormat="1" applyFont="1" applyFill="1" applyBorder="1" applyAlignment="1">
      <alignment horizontal="left" vertical="top" wrapText="1"/>
    </xf>
    <xf numFmtId="0" fontId="18" fillId="0" borderId="36" xfId="0" applyNumberFormat="1" applyFont="1" applyFill="1" applyBorder="1" applyAlignment="1">
      <alignment horizontal="left" vertical="top" wrapText="1"/>
    </xf>
    <xf numFmtId="43" fontId="10" fillId="3" borderId="22" xfId="0" applyNumberFormat="1" applyFont="1" applyFill="1" applyBorder="1" applyAlignment="1">
      <alignment horizontal="justify" wrapText="1"/>
    </xf>
    <xf numFmtId="43" fontId="14" fillId="0" borderId="26" xfId="0" applyNumberFormat="1" applyFont="1" applyFill="1" applyBorder="1" applyAlignment="1">
      <alignment horizontal="justify" wrapText="1"/>
    </xf>
    <xf numFmtId="43" fontId="14" fillId="0" borderId="27" xfId="0" applyNumberFormat="1" applyFont="1" applyFill="1" applyBorder="1" applyAlignment="1">
      <alignment horizontal="justify" wrapText="1"/>
    </xf>
    <xf numFmtId="43" fontId="14" fillId="0" borderId="28" xfId="0" applyNumberFormat="1" applyFont="1" applyFill="1" applyBorder="1" applyAlignment="1">
      <alignment horizontal="justify" wrapText="1"/>
    </xf>
    <xf numFmtId="43" fontId="16" fillId="0" borderId="35" xfId="0" applyNumberFormat="1" applyFont="1" applyFill="1" applyBorder="1" applyAlignment="1">
      <alignment horizontal="justify" wrapText="1"/>
    </xf>
    <xf numFmtId="43" fontId="16" fillId="0" borderId="47" xfId="0" applyNumberFormat="1" applyFont="1" applyFill="1" applyBorder="1" applyAlignment="1">
      <alignment horizontal="justify" wrapText="1"/>
    </xf>
    <xf numFmtId="43" fontId="16" fillId="0" borderId="41" xfId="0" applyNumberFormat="1" applyFont="1" applyFill="1" applyBorder="1" applyAlignment="1">
      <alignment horizontal="justify" wrapText="1"/>
    </xf>
    <xf numFmtId="0" fontId="14" fillId="0" borderId="31" xfId="0" applyFont="1" applyFill="1" applyBorder="1" applyAlignment="1">
      <alignment horizontal="justify" vertical="top" wrapText="1"/>
    </xf>
    <xf numFmtId="0" fontId="16" fillId="0" borderId="36" xfId="0" applyFont="1" applyFill="1" applyBorder="1" applyAlignment="1">
      <alignment horizontal="justify" vertical="top" wrapText="1"/>
    </xf>
    <xf numFmtId="0" fontId="10" fillId="3" borderId="37" xfId="0" applyFont="1" applyFill="1" applyBorder="1" applyAlignment="1">
      <alignment horizontal="justify" vertical="top" wrapText="1"/>
    </xf>
    <xf numFmtId="43" fontId="10" fillId="3" borderId="48" xfId="0" applyNumberFormat="1" applyFont="1" applyFill="1" applyBorder="1" applyAlignment="1">
      <alignment horizontal="justify" wrapText="1"/>
    </xf>
    <xf numFmtId="0" fontId="9" fillId="3" borderId="49" xfId="0" applyFont="1" applyFill="1" applyBorder="1" applyAlignment="1">
      <alignment horizontal="justify" vertical="top" wrapText="1"/>
    </xf>
    <xf numFmtId="0" fontId="3" fillId="0" borderId="46" xfId="0" applyNumberFormat="1" applyFont="1" applyFill="1" applyBorder="1" applyAlignment="1">
      <alignment horizontal="left" vertical="top" wrapText="1"/>
    </xf>
    <xf numFmtId="0" fontId="3" fillId="0" borderId="40" xfId="0" applyNumberFormat="1" applyFont="1" applyFill="1" applyBorder="1" applyAlignment="1">
      <alignment horizontal="left" vertical="top" wrapText="1"/>
    </xf>
    <xf numFmtId="43" fontId="9" fillId="0" borderId="50" xfId="0" applyNumberFormat="1" applyFont="1" applyFill="1" applyBorder="1" applyAlignment="1">
      <alignment horizontal="justify" wrapText="1"/>
    </xf>
    <xf numFmtId="43" fontId="9" fillId="0" borderId="51" xfId="0" applyNumberFormat="1" applyFont="1" applyFill="1" applyBorder="1" applyAlignment="1">
      <alignment horizontal="justify" wrapText="1"/>
    </xf>
    <xf numFmtId="43" fontId="9" fillId="0" borderId="38" xfId="0" applyNumberFormat="1" applyFont="1" applyFill="1" applyBorder="1" applyAlignment="1">
      <alignment horizontal="justify" wrapText="1"/>
    </xf>
    <xf numFmtId="43" fontId="9" fillId="0" borderId="43" xfId="0" applyNumberFormat="1" applyFont="1" applyFill="1" applyBorder="1" applyAlignment="1">
      <alignment horizontal="justify" wrapText="1"/>
    </xf>
    <xf numFmtId="43" fontId="9" fillId="0" borderId="44" xfId="0" applyNumberFormat="1" applyFont="1" applyFill="1" applyBorder="1" applyAlignment="1">
      <alignment horizontal="justify" wrapText="1"/>
    </xf>
    <xf numFmtId="43" fontId="9" fillId="0" borderId="45" xfId="0" applyNumberFormat="1" applyFont="1" applyFill="1" applyBorder="1" applyAlignment="1">
      <alignment horizontal="justify" wrapText="1"/>
    </xf>
    <xf numFmtId="43" fontId="9" fillId="0" borderId="28" xfId="0" applyNumberFormat="1" applyFont="1" applyFill="1" applyBorder="1" applyAlignment="1">
      <alignment horizontal="justify" wrapText="1"/>
    </xf>
    <xf numFmtId="0" fontId="9" fillId="0" borderId="46" xfId="0" applyFont="1" applyFill="1" applyBorder="1" applyAlignment="1">
      <alignment horizontal="justify" vertical="top" wrapText="1"/>
    </xf>
    <xf numFmtId="0" fontId="9" fillId="0" borderId="40" xfId="0" applyFont="1" applyFill="1" applyBorder="1" applyAlignment="1">
      <alignment horizontal="justify" vertical="top" wrapText="1"/>
    </xf>
    <xf numFmtId="43" fontId="10" fillId="3" borderId="52" xfId="0" applyNumberFormat="1" applyFont="1" applyFill="1" applyBorder="1" applyAlignment="1">
      <alignment horizontal="justify" wrapText="1"/>
    </xf>
    <xf numFmtId="0" fontId="6" fillId="3" borderId="14" xfId="0" applyNumberFormat="1" applyFont="1" applyFill="1" applyBorder="1" applyAlignment="1">
      <alignment horizontal="left" vertical="top" wrapText="1"/>
    </xf>
    <xf numFmtId="43" fontId="10" fillId="3" borderId="49" xfId="0" applyNumberFormat="1" applyFont="1" applyFill="1" applyBorder="1" applyAlignment="1">
      <alignment horizontal="justify" wrapText="1"/>
    </xf>
    <xf numFmtId="43" fontId="10" fillId="3" borderId="47" xfId="0" applyNumberFormat="1" applyFont="1" applyFill="1" applyBorder="1" applyAlignment="1">
      <alignment horizontal="justify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3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tabSelected="1" zoomScaleNormal="100" workbookViewId="0">
      <pane xSplit="1" ySplit="6" topLeftCell="D34" activePane="bottomRight" state="frozen"/>
      <selection pane="topRight" activeCell="B1" sqref="B1"/>
      <selection pane="bottomLeft" activeCell="A7" sqref="A7"/>
      <selection pane="bottomRight" activeCell="B33" sqref="B33:Q33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>
      <c r="A3" s="133" t="s">
        <v>18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134" t="s">
        <v>0</v>
      </c>
      <c r="B5" s="126" t="s">
        <v>19</v>
      </c>
      <c r="C5" s="127"/>
      <c r="D5" s="127"/>
      <c r="E5" s="127"/>
      <c r="F5" s="128"/>
      <c r="G5" s="126" t="s">
        <v>32</v>
      </c>
      <c r="H5" s="127"/>
      <c r="I5" s="127"/>
      <c r="J5" s="127"/>
      <c r="K5" s="128"/>
      <c r="L5" s="129" t="s">
        <v>20</v>
      </c>
      <c r="M5" s="127"/>
      <c r="N5" s="127"/>
      <c r="O5" s="127"/>
      <c r="P5" s="130"/>
      <c r="Q5" s="131" t="s">
        <v>1</v>
      </c>
    </row>
    <row r="6" spans="1:17" s="10" customFormat="1" ht="71.25" thickBot="1">
      <c r="A6" s="135"/>
      <c r="B6" s="13" t="s">
        <v>23</v>
      </c>
      <c r="C6" s="12" t="s">
        <v>24</v>
      </c>
      <c r="D6" s="12" t="s">
        <v>25</v>
      </c>
      <c r="E6" s="12" t="s">
        <v>26</v>
      </c>
      <c r="F6" s="14" t="s">
        <v>27</v>
      </c>
      <c r="G6" s="13" t="s">
        <v>23</v>
      </c>
      <c r="H6" s="12" t="s">
        <v>24</v>
      </c>
      <c r="I6" s="12" t="s">
        <v>25</v>
      </c>
      <c r="J6" s="12" t="s">
        <v>26</v>
      </c>
      <c r="K6" s="14" t="s">
        <v>27</v>
      </c>
      <c r="L6" s="13" t="s">
        <v>23</v>
      </c>
      <c r="M6" s="12" t="s">
        <v>24</v>
      </c>
      <c r="N6" s="12" t="s">
        <v>25</v>
      </c>
      <c r="O6" s="12" t="s">
        <v>26</v>
      </c>
      <c r="P6" s="14" t="s">
        <v>27</v>
      </c>
      <c r="Q6" s="132"/>
    </row>
    <row r="7" spans="1:17" s="2" customFormat="1" ht="26.25" thickBot="1">
      <c r="A7" s="49" t="s">
        <v>28</v>
      </c>
      <c r="B7" s="15">
        <f>B8+B9+B10+B11</f>
        <v>0</v>
      </c>
      <c r="C7" s="109">
        <f t="shared" ref="C7:E7" si="0">C8+C9+C10+C11</f>
        <v>290000</v>
      </c>
      <c r="D7" s="122">
        <f>D8+D9+D10+D11</f>
        <v>3015721.58</v>
      </c>
      <c r="E7" s="109">
        <f t="shared" si="0"/>
        <v>15944797.02</v>
      </c>
      <c r="F7" s="16">
        <f>B7+C7+D7+E7</f>
        <v>19250518.600000001</v>
      </c>
      <c r="G7" s="15">
        <f>G8+G9+G10+G11</f>
        <v>0</v>
      </c>
      <c r="H7" s="15">
        <f t="shared" ref="H7:P7" si="1">H8+H9+H10+H11</f>
        <v>0</v>
      </c>
      <c r="I7" s="15">
        <f t="shared" si="1"/>
        <v>1169794.4400000002</v>
      </c>
      <c r="J7" s="15">
        <f t="shared" si="1"/>
        <v>7749980.9299999997</v>
      </c>
      <c r="K7" s="15">
        <f t="shared" si="1"/>
        <v>8919775.3699999992</v>
      </c>
      <c r="L7" s="15">
        <f t="shared" si="1"/>
        <v>0</v>
      </c>
      <c r="M7" s="15">
        <f t="shared" si="1"/>
        <v>290000</v>
      </c>
      <c r="N7" s="15">
        <f t="shared" si="1"/>
        <v>1845927.1400000001</v>
      </c>
      <c r="O7" s="15">
        <f t="shared" si="1"/>
        <v>8194816.0899999999</v>
      </c>
      <c r="P7" s="15">
        <f t="shared" si="1"/>
        <v>10330743.23</v>
      </c>
      <c r="Q7" s="37"/>
    </row>
    <row r="8" spans="1:17" ht="27.75" customHeight="1" thickBot="1">
      <c r="A8" s="52" t="s">
        <v>35</v>
      </c>
      <c r="B8" s="8"/>
      <c r="C8" s="6"/>
      <c r="D8" s="6">
        <v>92000</v>
      </c>
      <c r="E8" s="6">
        <v>50000</v>
      </c>
      <c r="F8" s="7">
        <f>SUM(B8:E8)</f>
        <v>142000</v>
      </c>
      <c r="G8" s="5"/>
      <c r="H8" s="6"/>
      <c r="I8" s="6">
        <v>42000</v>
      </c>
      <c r="J8" s="6">
        <v>20000</v>
      </c>
      <c r="K8" s="7">
        <f>SUM(G8:J8)</f>
        <v>62000</v>
      </c>
      <c r="L8" s="58">
        <f>B8-G8</f>
        <v>0</v>
      </c>
      <c r="M8" s="59">
        <f t="shared" ref="M8:O11" si="2">C8-H8</f>
        <v>0</v>
      </c>
      <c r="N8" s="59">
        <f t="shared" si="2"/>
        <v>50000</v>
      </c>
      <c r="O8" s="59">
        <f t="shared" si="2"/>
        <v>30000</v>
      </c>
      <c r="P8" s="60">
        <f>SUM(L8:O8)</f>
        <v>80000</v>
      </c>
      <c r="Q8" s="66"/>
    </row>
    <row r="9" spans="1:17" ht="66" customHeight="1" thickBot="1">
      <c r="A9" s="53" t="s">
        <v>36</v>
      </c>
      <c r="B9" s="50"/>
      <c r="C9" s="22">
        <v>290000</v>
      </c>
      <c r="D9" s="22">
        <v>30341.84</v>
      </c>
      <c r="E9" s="22">
        <v>558283.02</v>
      </c>
      <c r="F9" s="7">
        <f t="shared" ref="F9" si="3">SUM(B9:E9)</f>
        <v>878624.8600000001</v>
      </c>
      <c r="G9" s="21"/>
      <c r="H9" s="22"/>
      <c r="I9" s="22">
        <v>30341.84</v>
      </c>
      <c r="J9" s="22">
        <v>165051.6</v>
      </c>
      <c r="K9" s="7">
        <f t="shared" ref="K9:K10" si="4">SUM(G9:J9)</f>
        <v>195393.44</v>
      </c>
      <c r="L9" s="21">
        <f>B9-G9</f>
        <v>0</v>
      </c>
      <c r="M9" s="23">
        <f t="shared" si="2"/>
        <v>290000</v>
      </c>
      <c r="N9" s="23">
        <f t="shared" si="2"/>
        <v>0</v>
      </c>
      <c r="O9" s="23">
        <f t="shared" si="2"/>
        <v>393231.42000000004</v>
      </c>
      <c r="P9" s="60">
        <f t="shared" ref="P9:P11" si="5">SUM(L9:O9)</f>
        <v>683231.42</v>
      </c>
      <c r="Q9" s="24"/>
    </row>
    <row r="10" spans="1:17" ht="66" customHeight="1" thickBot="1">
      <c r="A10" s="54" t="s">
        <v>37</v>
      </c>
      <c r="B10" s="51"/>
      <c r="C10" s="38"/>
      <c r="D10" s="39">
        <v>100000</v>
      </c>
      <c r="E10" s="39">
        <v>42000</v>
      </c>
      <c r="F10" s="57">
        <f t="shared" ref="F10" si="6">B10+C10+D10+E10</f>
        <v>142000</v>
      </c>
      <c r="G10" s="39"/>
      <c r="H10" s="39"/>
      <c r="I10" s="39"/>
      <c r="J10" s="39"/>
      <c r="K10" s="40">
        <f t="shared" si="4"/>
        <v>0</v>
      </c>
      <c r="L10" s="61">
        <f>B10-G10</f>
        <v>0</v>
      </c>
      <c r="M10" s="39">
        <f t="shared" si="2"/>
        <v>0</v>
      </c>
      <c r="N10" s="39">
        <f t="shared" si="2"/>
        <v>100000</v>
      </c>
      <c r="O10" s="39">
        <f t="shared" si="2"/>
        <v>42000</v>
      </c>
      <c r="P10" s="60">
        <f t="shared" si="5"/>
        <v>142000</v>
      </c>
      <c r="Q10" s="67"/>
    </row>
    <row r="11" spans="1:17" ht="66" customHeight="1" thickBot="1">
      <c r="A11" s="55" t="s">
        <v>38</v>
      </c>
      <c r="B11" s="68"/>
      <c r="C11" s="39"/>
      <c r="D11" s="39">
        <v>2793379.74</v>
      </c>
      <c r="E11" s="39">
        <v>15294514</v>
      </c>
      <c r="F11" s="56">
        <f>B11+C11+D11+E11</f>
        <v>18087893.740000002</v>
      </c>
      <c r="G11" s="39"/>
      <c r="H11" s="39"/>
      <c r="I11" s="39">
        <v>1097452.6000000001</v>
      </c>
      <c r="J11" s="39">
        <v>7564929.3300000001</v>
      </c>
      <c r="K11" s="40">
        <f>SUM(G11:J11)</f>
        <v>8662381.9299999997</v>
      </c>
      <c r="L11" s="62">
        <f>B11-G11</f>
        <v>0</v>
      </c>
      <c r="M11" s="63">
        <f t="shared" si="2"/>
        <v>0</v>
      </c>
      <c r="N11" s="63">
        <f t="shared" si="2"/>
        <v>1695927.1400000001</v>
      </c>
      <c r="O11" s="63">
        <f t="shared" si="2"/>
        <v>7729584.6699999999</v>
      </c>
      <c r="P11" s="60">
        <f t="shared" si="5"/>
        <v>9425511.8100000005</v>
      </c>
      <c r="Q11" s="65"/>
    </row>
    <row r="12" spans="1:17" s="2" customFormat="1" ht="39" thickBot="1">
      <c r="A12" s="41" t="s">
        <v>29</v>
      </c>
      <c r="B12" s="15">
        <f>B13+B20+B24+B17+B22</f>
        <v>0</v>
      </c>
      <c r="C12" s="109">
        <f>C13+C20+C24+C17+C22</f>
        <v>4637.8999999999996</v>
      </c>
      <c r="D12" s="109">
        <f>D13+D20+D24+D17+D22</f>
        <v>0</v>
      </c>
      <c r="E12" s="109">
        <f>E13+E20+E24+E17+E22</f>
        <v>8660162.5600000005</v>
      </c>
      <c r="F12" s="125">
        <f>F13+F20+F24+F17+F22</f>
        <v>8664800.4600000009</v>
      </c>
      <c r="G12" s="15">
        <f>G13+G20+G17+G22+G24</f>
        <v>0</v>
      </c>
      <c r="H12" s="15">
        <f t="shared" ref="H12:P12" si="7">H13+H20+H17+H22+H24</f>
        <v>4637.8999999999996</v>
      </c>
      <c r="I12" s="15">
        <f t="shared" si="7"/>
        <v>0</v>
      </c>
      <c r="J12" s="15">
        <f t="shared" si="7"/>
        <v>3368671.75</v>
      </c>
      <c r="K12" s="15">
        <f t="shared" si="7"/>
        <v>3373309.65</v>
      </c>
      <c r="L12" s="15">
        <f t="shared" si="7"/>
        <v>0</v>
      </c>
      <c r="M12" s="15">
        <f t="shared" si="7"/>
        <v>0</v>
      </c>
      <c r="N12" s="15">
        <f t="shared" si="7"/>
        <v>0</v>
      </c>
      <c r="O12" s="15">
        <f>O13+O20+O17+O22+O24</f>
        <v>5291490.8099999996</v>
      </c>
      <c r="P12" s="15">
        <f t="shared" si="7"/>
        <v>5291490.8099999996</v>
      </c>
      <c r="Q12" s="25"/>
    </row>
    <row r="13" spans="1:17" s="11" customFormat="1">
      <c r="A13" s="81" t="s">
        <v>4</v>
      </c>
      <c r="B13" s="71">
        <f>SUM(B14:B16)</f>
        <v>0</v>
      </c>
      <c r="C13" s="72">
        <f>C14+C15+C16</f>
        <v>0</v>
      </c>
      <c r="D13" s="72">
        <f t="shared" ref="D13:K13" si="8">SUM(D14:D16)</f>
        <v>0</v>
      </c>
      <c r="E13" s="72">
        <f>SUM(E14:E16)</f>
        <v>7758994.96</v>
      </c>
      <c r="F13" s="73">
        <f>SUM(F14:F16)</f>
        <v>7758994.96</v>
      </c>
      <c r="G13" s="71"/>
      <c r="H13" s="72">
        <f t="shared" ref="H13:I13" si="9">H14+H15+H16</f>
        <v>0</v>
      </c>
      <c r="I13" s="72">
        <f t="shared" si="9"/>
        <v>0</v>
      </c>
      <c r="J13" s="76">
        <f>J14+J15+J16</f>
        <v>3368671.75</v>
      </c>
      <c r="K13" s="73">
        <f t="shared" si="8"/>
        <v>3368671.75</v>
      </c>
      <c r="L13" s="87">
        <f>B13-G13</f>
        <v>0</v>
      </c>
      <c r="M13" s="88">
        <f t="shared" ref="L13:O16" si="10">C13-H13</f>
        <v>0</v>
      </c>
      <c r="N13" s="88">
        <f t="shared" si="10"/>
        <v>0</v>
      </c>
      <c r="O13" s="88">
        <f t="shared" si="10"/>
        <v>4390323.21</v>
      </c>
      <c r="P13" s="89">
        <f>SUM(L13:O13)</f>
        <v>4390323.21</v>
      </c>
      <c r="Q13" s="91"/>
    </row>
    <row r="14" spans="1:17" ht="54.75" customHeight="1">
      <c r="A14" s="82" t="s">
        <v>16</v>
      </c>
      <c r="B14" s="5"/>
      <c r="C14" s="6"/>
      <c r="D14" s="6"/>
      <c r="E14" s="6"/>
      <c r="F14" s="7">
        <f>SUM(B14:E14)</f>
        <v>0</v>
      </c>
      <c r="G14" s="5"/>
      <c r="H14" s="6"/>
      <c r="I14" s="6">
        <v>0</v>
      </c>
      <c r="J14" s="6">
        <v>0</v>
      </c>
      <c r="K14" s="7">
        <f>SUM(G14:J14)</f>
        <v>0</v>
      </c>
      <c r="L14" s="5">
        <f t="shared" si="10"/>
        <v>0</v>
      </c>
      <c r="M14" s="6">
        <f t="shared" si="10"/>
        <v>0</v>
      </c>
      <c r="N14" s="6">
        <f>D14-I14</f>
        <v>0</v>
      </c>
      <c r="O14" s="6">
        <f>E14-J14</f>
        <v>0</v>
      </c>
      <c r="P14" s="7">
        <f t="shared" ref="P14:P16" si="11">SUM(L14:O14)</f>
        <v>0</v>
      </c>
      <c r="Q14" s="9"/>
    </row>
    <row r="15" spans="1:17" ht="25.5">
      <c r="A15" s="82" t="s">
        <v>5</v>
      </c>
      <c r="B15" s="5"/>
      <c r="C15" s="6"/>
      <c r="D15" s="6"/>
      <c r="E15" s="48">
        <v>2411789.2599999998</v>
      </c>
      <c r="F15" s="7">
        <f t="shared" ref="F15:F21" si="12">SUM(B15:E15)</f>
        <v>2411789.2599999998</v>
      </c>
      <c r="G15" s="5"/>
      <c r="H15" s="6"/>
      <c r="I15" s="6"/>
      <c r="J15" s="6">
        <v>1502692.76</v>
      </c>
      <c r="K15" s="7">
        <f>SUM(G15:J15)</f>
        <v>1502692.76</v>
      </c>
      <c r="L15" s="5">
        <f t="shared" si="10"/>
        <v>0</v>
      </c>
      <c r="M15" s="6">
        <f t="shared" si="10"/>
        <v>0</v>
      </c>
      <c r="N15" s="6">
        <f t="shared" si="10"/>
        <v>0</v>
      </c>
      <c r="O15" s="6">
        <f>E15-J15</f>
        <v>909096.49999999977</v>
      </c>
      <c r="P15" s="7">
        <f t="shared" si="11"/>
        <v>909096.49999999977</v>
      </c>
      <c r="Q15" s="9"/>
    </row>
    <row r="16" spans="1:17" ht="26.25" customHeight="1">
      <c r="A16" s="82" t="s">
        <v>39</v>
      </c>
      <c r="B16" s="5"/>
      <c r="C16" s="6"/>
      <c r="D16" s="6"/>
      <c r="E16" s="48">
        <v>5347205.7</v>
      </c>
      <c r="F16" s="7">
        <f t="shared" si="12"/>
        <v>5347205.7</v>
      </c>
      <c r="G16" s="5"/>
      <c r="H16" s="6"/>
      <c r="I16" s="6"/>
      <c r="J16" s="6">
        <v>1865978.99</v>
      </c>
      <c r="K16" s="7">
        <f>J16</f>
        <v>1865978.99</v>
      </c>
      <c r="L16" s="5">
        <f t="shared" si="10"/>
        <v>0</v>
      </c>
      <c r="M16" s="6">
        <f t="shared" si="10"/>
        <v>0</v>
      </c>
      <c r="N16" s="6">
        <f t="shared" si="10"/>
        <v>0</v>
      </c>
      <c r="O16" s="6">
        <f>E16-J16</f>
        <v>3481226.71</v>
      </c>
      <c r="P16" s="7">
        <f t="shared" si="11"/>
        <v>3481226.71</v>
      </c>
      <c r="Q16" s="9"/>
    </row>
    <row r="17" spans="1:18">
      <c r="A17" s="83" t="s">
        <v>15</v>
      </c>
      <c r="B17" s="26">
        <f>B18+B19</f>
        <v>0</v>
      </c>
      <c r="C17" s="28">
        <f>C19</f>
        <v>4637.8999999999996</v>
      </c>
      <c r="D17" s="27">
        <f>D18</f>
        <v>0</v>
      </c>
      <c r="E17" s="28">
        <f>E18+E19</f>
        <v>901167.6</v>
      </c>
      <c r="F17" s="29">
        <f>SUM(B17:E17)</f>
        <v>905805.5</v>
      </c>
      <c r="G17" s="26"/>
      <c r="H17" s="27">
        <f>H18+H19</f>
        <v>4637.8999999999996</v>
      </c>
      <c r="I17" s="27">
        <f>I18</f>
        <v>0</v>
      </c>
      <c r="J17" s="28">
        <f>J18+J19</f>
        <v>0</v>
      </c>
      <c r="K17" s="29">
        <f>SUM(G17:J17)</f>
        <v>4637.8999999999996</v>
      </c>
      <c r="L17" s="79">
        <f t="shared" ref="L17:N18" si="13">B17-G17</f>
        <v>0</v>
      </c>
      <c r="M17" s="92">
        <f>C17-H17</f>
        <v>0</v>
      </c>
      <c r="N17" s="28">
        <f t="shared" si="13"/>
        <v>0</v>
      </c>
      <c r="O17" s="28">
        <f>O18</f>
        <v>901167.6</v>
      </c>
      <c r="P17" s="29">
        <f>SUM(L17:O17)</f>
        <v>901167.6</v>
      </c>
      <c r="Q17" s="93"/>
    </row>
    <row r="18" spans="1:18" ht="38.25">
      <c r="A18" s="82" t="s">
        <v>40</v>
      </c>
      <c r="B18" s="5"/>
      <c r="C18" s="6"/>
      <c r="D18" s="6"/>
      <c r="E18" s="6">
        <v>901167.6</v>
      </c>
      <c r="F18" s="7">
        <f>SUM(B18:E18)</f>
        <v>901167.6</v>
      </c>
      <c r="G18" s="5"/>
      <c r="H18" s="6"/>
      <c r="I18" s="6">
        <v>0</v>
      </c>
      <c r="J18" s="6">
        <v>0</v>
      </c>
      <c r="K18" s="7">
        <f>SUM(G18:J18)</f>
        <v>0</v>
      </c>
      <c r="L18" s="5">
        <f t="shared" si="13"/>
        <v>0</v>
      </c>
      <c r="M18" s="6">
        <f t="shared" si="13"/>
        <v>0</v>
      </c>
      <c r="N18" s="6">
        <f t="shared" si="13"/>
        <v>0</v>
      </c>
      <c r="O18" s="6">
        <f>E18-J18</f>
        <v>901167.6</v>
      </c>
      <c r="P18" s="7">
        <f>SUM(L18:O18)</f>
        <v>901167.6</v>
      </c>
      <c r="Q18" s="9"/>
    </row>
    <row r="19" spans="1:18" ht="25.5">
      <c r="A19" s="82" t="s">
        <v>17</v>
      </c>
      <c r="B19" s="5"/>
      <c r="C19" s="6">
        <v>4637.8999999999996</v>
      </c>
      <c r="D19" s="6"/>
      <c r="E19" s="6"/>
      <c r="F19" s="7">
        <f>C19+E19</f>
        <v>4637.8999999999996</v>
      </c>
      <c r="G19" s="5"/>
      <c r="H19" s="6">
        <v>4637.8999999999996</v>
      </c>
      <c r="I19" s="6"/>
      <c r="J19" s="6">
        <v>0</v>
      </c>
      <c r="K19" s="7">
        <f>SUM(G19:J19)</f>
        <v>4637.8999999999996</v>
      </c>
      <c r="L19" s="5"/>
      <c r="M19" s="6">
        <f>C19:C22-H19</f>
        <v>0</v>
      </c>
      <c r="N19" s="6"/>
      <c r="O19" s="6">
        <f>E19-J19</f>
        <v>0</v>
      </c>
      <c r="P19" s="7"/>
      <c r="Q19" s="9"/>
    </row>
    <row r="20" spans="1:18" s="11" customFormat="1" ht="27.75" customHeight="1">
      <c r="A20" s="83" t="s">
        <v>6</v>
      </c>
      <c r="B20" s="17">
        <f>B21</f>
        <v>0</v>
      </c>
      <c r="C20" s="77">
        <f>C21</f>
        <v>0</v>
      </c>
      <c r="D20" s="77">
        <f t="shared" ref="D20:O20" si="14">D21</f>
        <v>0</v>
      </c>
      <c r="E20" s="77">
        <f t="shared" si="14"/>
        <v>0</v>
      </c>
      <c r="F20" s="78">
        <f t="shared" si="14"/>
        <v>0</v>
      </c>
      <c r="G20" s="17">
        <f t="shared" si="14"/>
        <v>0</v>
      </c>
      <c r="H20" s="77">
        <f t="shared" si="14"/>
        <v>0</v>
      </c>
      <c r="I20" s="77">
        <f t="shared" si="14"/>
        <v>0</v>
      </c>
      <c r="J20" s="77">
        <f t="shared" si="14"/>
        <v>0</v>
      </c>
      <c r="K20" s="78">
        <f t="shared" si="14"/>
        <v>0</v>
      </c>
      <c r="L20" s="17">
        <f t="shared" si="14"/>
        <v>0</v>
      </c>
      <c r="M20" s="77">
        <f t="shared" si="14"/>
        <v>0</v>
      </c>
      <c r="N20" s="77">
        <f t="shared" si="14"/>
        <v>0</v>
      </c>
      <c r="O20" s="69">
        <f t="shared" si="14"/>
        <v>0</v>
      </c>
      <c r="P20" s="90">
        <f>P21</f>
        <v>0</v>
      </c>
      <c r="Q20" s="18"/>
    </row>
    <row r="21" spans="1:18" ht="25.5">
      <c r="A21" s="82" t="s">
        <v>7</v>
      </c>
      <c r="B21" s="5"/>
      <c r="C21" s="6"/>
      <c r="D21" s="6"/>
      <c r="E21" s="6">
        <v>0</v>
      </c>
      <c r="F21" s="7">
        <f t="shared" si="12"/>
        <v>0</v>
      </c>
      <c r="G21" s="5"/>
      <c r="H21" s="6"/>
      <c r="I21" s="6"/>
      <c r="J21" s="6">
        <v>0</v>
      </c>
      <c r="K21" s="7">
        <f t="shared" ref="K21" si="15">SUM(G21:J21)</f>
        <v>0</v>
      </c>
      <c r="L21" s="5">
        <f t="shared" ref="L21:O21" si="16">B21-G21</f>
        <v>0</v>
      </c>
      <c r="M21" s="6">
        <f t="shared" si="16"/>
        <v>0</v>
      </c>
      <c r="N21" s="6">
        <f t="shared" si="16"/>
        <v>0</v>
      </c>
      <c r="O21" s="6">
        <f t="shared" si="16"/>
        <v>0</v>
      </c>
      <c r="P21" s="7">
        <f t="shared" ref="P21" si="17">SUM(L21:O21)</f>
        <v>0</v>
      </c>
      <c r="Q21" s="9"/>
    </row>
    <row r="22" spans="1:18" ht="27">
      <c r="A22" s="84" t="s">
        <v>12</v>
      </c>
      <c r="B22" s="79">
        <f>B23</f>
        <v>0</v>
      </c>
      <c r="C22" s="28">
        <f t="shared" ref="C22:E22" si="18">C23</f>
        <v>0</v>
      </c>
      <c r="D22" s="28">
        <f t="shared" si="18"/>
        <v>0</v>
      </c>
      <c r="E22" s="80">
        <f t="shared" si="18"/>
        <v>0</v>
      </c>
      <c r="F22" s="33">
        <f>F23</f>
        <v>0</v>
      </c>
      <c r="G22" s="34"/>
      <c r="H22" s="32"/>
      <c r="I22" s="32"/>
      <c r="J22" s="32">
        <f>J23</f>
        <v>0</v>
      </c>
      <c r="K22" s="33">
        <f>K23</f>
        <v>0</v>
      </c>
      <c r="L22" s="34">
        <f>L23</f>
        <v>0</v>
      </c>
      <c r="M22" s="32">
        <f t="shared" ref="M22:N22" si="19">M23</f>
        <v>0</v>
      </c>
      <c r="N22" s="32">
        <f t="shared" si="19"/>
        <v>0</v>
      </c>
      <c r="O22" s="32">
        <f>O23</f>
        <v>0</v>
      </c>
      <c r="P22" s="70">
        <f t="shared" ref="P22:Q22" si="20">P23</f>
        <v>0</v>
      </c>
      <c r="Q22" s="70">
        <f t="shared" si="20"/>
        <v>0</v>
      </c>
    </row>
    <row r="23" spans="1:18" ht="25.5">
      <c r="A23" s="85" t="s">
        <v>13</v>
      </c>
      <c r="B23" s="74"/>
      <c r="C23" s="31"/>
      <c r="D23" s="31"/>
      <c r="E23" s="31"/>
      <c r="F23" s="57">
        <f>B23+C23+D23</f>
        <v>0</v>
      </c>
      <c r="G23" s="86"/>
      <c r="H23" s="30"/>
      <c r="I23" s="30"/>
      <c r="J23" s="30">
        <v>0</v>
      </c>
      <c r="K23" s="57">
        <f>J23</f>
        <v>0</v>
      </c>
      <c r="L23" s="86">
        <f>B23</f>
        <v>0</v>
      </c>
      <c r="M23" s="30">
        <f t="shared" ref="M23:O23" si="21">C23</f>
        <v>0</v>
      </c>
      <c r="N23" s="30">
        <f t="shared" si="21"/>
        <v>0</v>
      </c>
      <c r="O23" s="30">
        <f t="shared" si="21"/>
        <v>0</v>
      </c>
      <c r="P23" s="75">
        <f>L23+M23+N23</f>
        <v>0</v>
      </c>
      <c r="Q23" s="9"/>
    </row>
    <row r="24" spans="1:18" ht="40.5">
      <c r="A24" s="83" t="s">
        <v>41</v>
      </c>
      <c r="B24" s="26"/>
      <c r="C24" s="28">
        <f>C25</f>
        <v>0</v>
      </c>
      <c r="D24" s="28">
        <f>D25</f>
        <v>0</v>
      </c>
      <c r="E24" s="27"/>
      <c r="F24" s="29">
        <f>SUM(B24:E24)</f>
        <v>0</v>
      </c>
      <c r="G24" s="26"/>
      <c r="H24" s="27"/>
      <c r="I24" s="28">
        <f>I25</f>
        <v>0</v>
      </c>
      <c r="J24" s="27"/>
      <c r="K24" s="29">
        <f>SUM(G24:J24)</f>
        <v>0</v>
      </c>
      <c r="L24" s="26"/>
      <c r="M24" s="28">
        <f>M25</f>
        <v>0</v>
      </c>
      <c r="N24" s="28">
        <f>N25</f>
        <v>0</v>
      </c>
      <c r="O24" s="28"/>
      <c r="P24" s="29">
        <f>M24+N24</f>
        <v>0</v>
      </c>
      <c r="Q24" s="29">
        <f>N24+O24</f>
        <v>0</v>
      </c>
    </row>
    <row r="25" spans="1:18" ht="77.25" thickBot="1">
      <c r="A25" s="55" t="s">
        <v>14</v>
      </c>
      <c r="B25" s="62"/>
      <c r="C25" s="63"/>
      <c r="D25" s="63"/>
      <c r="E25" s="63"/>
      <c r="F25" s="64">
        <f>SUM(B25:E25)</f>
        <v>0</v>
      </c>
      <c r="G25" s="62"/>
      <c r="H25" s="63"/>
      <c r="I25" s="63">
        <v>0</v>
      </c>
      <c r="J25" s="63"/>
      <c r="K25" s="64">
        <f>SUM(G25:J25)</f>
        <v>0</v>
      </c>
      <c r="L25" s="62"/>
      <c r="M25" s="63">
        <f>C25-H25</f>
        <v>0</v>
      </c>
      <c r="N25" s="63">
        <f>D25-I25</f>
        <v>0</v>
      </c>
      <c r="O25" s="63"/>
      <c r="P25" s="64">
        <f>M25+N25</f>
        <v>0</v>
      </c>
      <c r="Q25" s="65"/>
    </row>
    <row r="26" spans="1:18" s="2" customFormat="1" ht="26.25" thickBot="1">
      <c r="A26" s="95" t="s">
        <v>30</v>
      </c>
      <c r="B26" s="15">
        <f>B27+B28+B29</f>
        <v>634628.61</v>
      </c>
      <c r="C26" s="15">
        <f t="shared" ref="C26:F26" si="22">C27+C28+C29</f>
        <v>3004541.23</v>
      </c>
      <c r="D26" s="15">
        <f t="shared" si="22"/>
        <v>595663.87</v>
      </c>
      <c r="E26" s="15">
        <f t="shared" si="22"/>
        <v>26946597.059999999</v>
      </c>
      <c r="F26" s="15">
        <f t="shared" si="22"/>
        <v>31181430.77</v>
      </c>
      <c r="G26" s="15">
        <f>G28+G27+G29</f>
        <v>317314.3</v>
      </c>
      <c r="H26" s="15">
        <f t="shared" ref="H26:P26" si="23">H28+H27+H29</f>
        <v>1056896.01</v>
      </c>
      <c r="I26" s="15">
        <f t="shared" si="23"/>
        <v>595663.87</v>
      </c>
      <c r="J26" s="15">
        <f t="shared" si="23"/>
        <v>14567745.67</v>
      </c>
      <c r="K26" s="15">
        <f t="shared" si="23"/>
        <v>16537619.85</v>
      </c>
      <c r="L26" s="15">
        <f t="shared" si="23"/>
        <v>317314.31</v>
      </c>
      <c r="M26" s="15">
        <f t="shared" si="23"/>
        <v>1947645.22</v>
      </c>
      <c r="N26" s="15">
        <f t="shared" si="23"/>
        <v>0</v>
      </c>
      <c r="O26" s="15">
        <f t="shared" si="23"/>
        <v>12378851.389999999</v>
      </c>
      <c r="P26" s="15">
        <f t="shared" si="23"/>
        <v>14643810.919999998</v>
      </c>
      <c r="Q26" s="36"/>
    </row>
    <row r="27" spans="1:18" s="2" customFormat="1" ht="39" thickBot="1">
      <c r="A27" s="96" t="s">
        <v>42</v>
      </c>
      <c r="B27" s="100">
        <v>0</v>
      </c>
      <c r="C27" s="101">
        <v>0</v>
      </c>
      <c r="D27" s="101">
        <v>0</v>
      </c>
      <c r="E27" s="101">
        <v>564588</v>
      </c>
      <c r="F27" s="102">
        <f>B27+C27+D27+E27</f>
        <v>564588</v>
      </c>
      <c r="G27" s="100">
        <v>0</v>
      </c>
      <c r="H27" s="101">
        <v>0</v>
      </c>
      <c r="I27" s="101">
        <v>0</v>
      </c>
      <c r="J27" s="101">
        <v>279733.06</v>
      </c>
      <c r="K27" s="102">
        <f>J27</f>
        <v>279733.06</v>
      </c>
      <c r="L27" s="100">
        <v>0</v>
      </c>
      <c r="M27" s="101">
        <v>0</v>
      </c>
      <c r="N27" s="101">
        <v>0</v>
      </c>
      <c r="O27" s="101">
        <f>E27-J27</f>
        <v>284854.94</v>
      </c>
      <c r="P27" s="102">
        <f>SUM(L27:O27)</f>
        <v>284854.94</v>
      </c>
      <c r="Q27" s="106"/>
      <c r="R27" s="42"/>
    </row>
    <row r="28" spans="1:18" s="11" customFormat="1" ht="81.75" customHeight="1" thickBot="1">
      <c r="A28" s="97" t="s">
        <v>43</v>
      </c>
      <c r="B28" s="43">
        <v>634628.61</v>
      </c>
      <c r="C28" s="44">
        <v>3004541.23</v>
      </c>
      <c r="D28" s="44">
        <v>595663.87</v>
      </c>
      <c r="E28" s="44">
        <v>26372009.059999999</v>
      </c>
      <c r="F28" s="45">
        <f>SUM(B28:E28)</f>
        <v>30606842.77</v>
      </c>
      <c r="G28" s="43">
        <v>317314.3</v>
      </c>
      <c r="H28" s="44">
        <v>1056896.01</v>
      </c>
      <c r="I28" s="44">
        <v>595663.87</v>
      </c>
      <c r="J28" s="44">
        <v>14288012.609999999</v>
      </c>
      <c r="K28" s="45">
        <f>G28+H28+J28+I28</f>
        <v>16257886.789999999</v>
      </c>
      <c r="L28" s="43">
        <f>B28-G28</f>
        <v>317314.31</v>
      </c>
      <c r="M28" s="44">
        <f>C28-H28</f>
        <v>1947645.22</v>
      </c>
      <c r="N28" s="44">
        <f t="shared" ref="N28" si="24">D28-I28</f>
        <v>0</v>
      </c>
      <c r="O28" s="44">
        <f>E28-J28</f>
        <v>12083996.449999999</v>
      </c>
      <c r="P28" s="102">
        <f t="shared" ref="P28:P29" si="25">SUM(L28:O28)</f>
        <v>14348955.979999999</v>
      </c>
      <c r="Q28" s="46"/>
      <c r="R28" s="47"/>
    </row>
    <row r="29" spans="1:18" s="11" customFormat="1" ht="41.25" customHeight="1" thickBot="1">
      <c r="A29" s="98" t="s">
        <v>44</v>
      </c>
      <c r="B29" s="103"/>
      <c r="C29" s="104"/>
      <c r="D29" s="104">
        <v>0</v>
      </c>
      <c r="E29" s="104">
        <v>10000</v>
      </c>
      <c r="F29" s="105">
        <f>B29+C29+D29+E29</f>
        <v>10000</v>
      </c>
      <c r="G29" s="103">
        <v>0</v>
      </c>
      <c r="H29" s="104">
        <v>0</v>
      </c>
      <c r="I29" s="104">
        <v>0</v>
      </c>
      <c r="J29" s="104"/>
      <c r="K29" s="105">
        <f>G29+H29+J29+I29</f>
        <v>0</v>
      </c>
      <c r="L29" s="43">
        <f>B29-G29</f>
        <v>0</v>
      </c>
      <c r="M29" s="44">
        <f>C29-H29</f>
        <v>0</v>
      </c>
      <c r="N29" s="44">
        <f t="shared" ref="N29" si="26">D29-I29</f>
        <v>0</v>
      </c>
      <c r="O29" s="44">
        <f>E29-J29</f>
        <v>10000</v>
      </c>
      <c r="P29" s="102">
        <f t="shared" si="25"/>
        <v>10000</v>
      </c>
      <c r="Q29" s="107"/>
      <c r="R29" s="47"/>
    </row>
    <row r="30" spans="1:18" ht="64.5" customHeight="1" thickBot="1">
      <c r="A30" s="123" t="s">
        <v>31</v>
      </c>
      <c r="B30" s="15">
        <f>B31+B32</f>
        <v>0</v>
      </c>
      <c r="C30" s="109">
        <f t="shared" ref="C30:E30" si="27">C31+C32</f>
        <v>20870</v>
      </c>
      <c r="D30" s="109">
        <f t="shared" si="27"/>
        <v>0</v>
      </c>
      <c r="E30" s="109">
        <f t="shared" si="27"/>
        <v>5217.5</v>
      </c>
      <c r="F30" s="124">
        <f>C30+E30+D30</f>
        <v>26087.5</v>
      </c>
      <c r="G30" s="15">
        <f>G31+G32</f>
        <v>0</v>
      </c>
      <c r="H30" s="15">
        <f t="shared" ref="H30:P30" si="28">H31+H32</f>
        <v>9989</v>
      </c>
      <c r="I30" s="15">
        <f t="shared" si="28"/>
        <v>0</v>
      </c>
      <c r="J30" s="15">
        <f t="shared" si="28"/>
        <v>2497.25</v>
      </c>
      <c r="K30" s="15">
        <f t="shared" si="28"/>
        <v>12486.25</v>
      </c>
      <c r="L30" s="15">
        <f t="shared" si="28"/>
        <v>0</v>
      </c>
      <c r="M30" s="15">
        <f t="shared" si="28"/>
        <v>10881</v>
      </c>
      <c r="N30" s="15">
        <f t="shared" si="28"/>
        <v>0</v>
      </c>
      <c r="O30" s="15">
        <f t="shared" si="28"/>
        <v>2720.25</v>
      </c>
      <c r="P30" s="15">
        <f t="shared" si="28"/>
        <v>13601.25</v>
      </c>
      <c r="Q30" s="110"/>
    </row>
    <row r="31" spans="1:18" ht="123" customHeight="1" thickBot="1">
      <c r="A31" s="111" t="s">
        <v>8</v>
      </c>
      <c r="B31" s="113"/>
      <c r="C31" s="114">
        <v>19978</v>
      </c>
      <c r="D31" s="114">
        <v>0</v>
      </c>
      <c r="E31" s="114">
        <v>4994.5</v>
      </c>
      <c r="F31" s="115">
        <f>B31+C31+D31+E31</f>
        <v>24972.5</v>
      </c>
      <c r="G31" s="113"/>
      <c r="H31" s="114">
        <v>9989</v>
      </c>
      <c r="I31" s="114">
        <v>0</v>
      </c>
      <c r="J31" s="114">
        <v>2497.25</v>
      </c>
      <c r="K31" s="119">
        <f>G31+H31+I31+J31</f>
        <v>12486.25</v>
      </c>
      <c r="L31" s="113"/>
      <c r="M31" s="114">
        <f t="shared" ref="M31:O32" si="29">C31-H31</f>
        <v>9989</v>
      </c>
      <c r="N31" s="114">
        <f t="shared" si="29"/>
        <v>0</v>
      </c>
      <c r="O31" s="114">
        <f t="shared" si="29"/>
        <v>2497.25</v>
      </c>
      <c r="P31" s="115">
        <f>SUM(L31:O31)</f>
        <v>12486.25</v>
      </c>
      <c r="Q31" s="120"/>
    </row>
    <row r="32" spans="1:18" ht="123" customHeight="1" thickBot="1">
      <c r="A32" s="112" t="s">
        <v>45</v>
      </c>
      <c r="B32" s="116"/>
      <c r="C32" s="117">
        <v>892</v>
      </c>
      <c r="D32" s="117"/>
      <c r="E32" s="117">
        <v>223</v>
      </c>
      <c r="F32" s="118">
        <f>C32+E32</f>
        <v>1115</v>
      </c>
      <c r="G32" s="116"/>
      <c r="H32" s="117">
        <v>0</v>
      </c>
      <c r="I32" s="117"/>
      <c r="J32" s="117">
        <v>0</v>
      </c>
      <c r="K32" s="118">
        <f>G32+H32+I32+J32</f>
        <v>0</v>
      </c>
      <c r="L32" s="116"/>
      <c r="M32" s="117">
        <f t="shared" si="29"/>
        <v>892</v>
      </c>
      <c r="N32" s="117">
        <f t="shared" si="29"/>
        <v>0</v>
      </c>
      <c r="O32" s="117">
        <f t="shared" si="29"/>
        <v>223</v>
      </c>
      <c r="P32" s="115">
        <f>SUM(L32:O32)</f>
        <v>1115</v>
      </c>
      <c r="Q32" s="121"/>
    </row>
    <row r="33" spans="1:17" ht="64.5" customHeight="1" thickBot="1">
      <c r="A33" s="123" t="s">
        <v>33</v>
      </c>
      <c r="B33" s="15">
        <f>B34</f>
        <v>0</v>
      </c>
      <c r="C33" s="15">
        <f t="shared" ref="C33:Q33" si="30">C34</f>
        <v>0</v>
      </c>
      <c r="D33" s="15">
        <f t="shared" si="30"/>
        <v>0</v>
      </c>
      <c r="E33" s="15">
        <f t="shared" si="30"/>
        <v>25000</v>
      </c>
      <c r="F33" s="15">
        <f t="shared" si="30"/>
        <v>25000</v>
      </c>
      <c r="G33" s="15">
        <f t="shared" si="30"/>
        <v>0</v>
      </c>
      <c r="H33" s="15">
        <f t="shared" si="30"/>
        <v>0</v>
      </c>
      <c r="I33" s="15">
        <f t="shared" si="30"/>
        <v>0</v>
      </c>
      <c r="J33" s="15">
        <f t="shared" si="30"/>
        <v>0</v>
      </c>
      <c r="K33" s="15">
        <f t="shared" si="30"/>
        <v>0</v>
      </c>
      <c r="L33" s="15">
        <f t="shared" si="30"/>
        <v>0</v>
      </c>
      <c r="M33" s="15">
        <f t="shared" si="30"/>
        <v>0</v>
      </c>
      <c r="N33" s="15">
        <f t="shared" si="30"/>
        <v>0</v>
      </c>
      <c r="O33" s="15">
        <f t="shared" si="30"/>
        <v>25000</v>
      </c>
      <c r="P33" s="15">
        <f t="shared" si="30"/>
        <v>25000</v>
      </c>
      <c r="Q33" s="15">
        <f t="shared" si="30"/>
        <v>0</v>
      </c>
    </row>
    <row r="34" spans="1:17" s="11" customFormat="1" ht="27.75" thickBot="1">
      <c r="A34" s="81" t="s">
        <v>46</v>
      </c>
      <c r="B34" s="71">
        <f>B35</f>
        <v>0</v>
      </c>
      <c r="C34" s="71">
        <f t="shared" ref="C34:Q34" si="31">C35</f>
        <v>0</v>
      </c>
      <c r="D34" s="71">
        <f t="shared" si="31"/>
        <v>0</v>
      </c>
      <c r="E34" s="71">
        <f t="shared" si="31"/>
        <v>25000</v>
      </c>
      <c r="F34" s="71">
        <f t="shared" si="31"/>
        <v>25000</v>
      </c>
      <c r="G34" s="71">
        <f t="shared" si="31"/>
        <v>0</v>
      </c>
      <c r="H34" s="71">
        <f t="shared" si="31"/>
        <v>0</v>
      </c>
      <c r="I34" s="71">
        <f t="shared" si="31"/>
        <v>0</v>
      </c>
      <c r="J34" s="71">
        <f t="shared" si="31"/>
        <v>0</v>
      </c>
      <c r="K34" s="71">
        <f t="shared" si="31"/>
        <v>0</v>
      </c>
      <c r="L34" s="71">
        <f t="shared" si="31"/>
        <v>0</v>
      </c>
      <c r="M34" s="71">
        <f t="shared" si="31"/>
        <v>0</v>
      </c>
      <c r="N34" s="71">
        <f t="shared" si="31"/>
        <v>0</v>
      </c>
      <c r="O34" s="71">
        <f t="shared" si="31"/>
        <v>25000</v>
      </c>
      <c r="P34" s="71">
        <f t="shared" si="31"/>
        <v>25000</v>
      </c>
      <c r="Q34" s="71">
        <f t="shared" si="31"/>
        <v>0</v>
      </c>
    </row>
    <row r="35" spans="1:17" ht="123" customHeight="1" thickBot="1">
      <c r="A35" s="112" t="s">
        <v>34</v>
      </c>
      <c r="B35" s="113"/>
      <c r="C35" s="114"/>
      <c r="D35" s="114">
        <v>0</v>
      </c>
      <c r="E35" s="114">
        <v>25000</v>
      </c>
      <c r="F35" s="115">
        <f>B35+C35+D35+E35</f>
        <v>25000</v>
      </c>
      <c r="G35" s="113"/>
      <c r="H35" s="114">
        <v>0</v>
      </c>
      <c r="I35" s="114">
        <v>0</v>
      </c>
      <c r="J35" s="114">
        <v>0</v>
      </c>
      <c r="K35" s="119">
        <f>G35+H35+I35+J35</f>
        <v>0</v>
      </c>
      <c r="L35" s="113"/>
      <c r="M35" s="114">
        <f t="shared" ref="M35" si="32">C35-H35</f>
        <v>0</v>
      </c>
      <c r="N35" s="114">
        <f t="shared" ref="N35" si="33">D35-I35</f>
        <v>0</v>
      </c>
      <c r="O35" s="114">
        <f t="shared" ref="O35" si="34">E35-J35</f>
        <v>25000</v>
      </c>
      <c r="P35" s="115">
        <f>SUM(L35:O35)</f>
        <v>25000</v>
      </c>
      <c r="Q35" s="120"/>
    </row>
    <row r="36" spans="1:17" s="2" customFormat="1" ht="26.25" thickBot="1">
      <c r="A36" s="94" t="s">
        <v>3</v>
      </c>
      <c r="B36" s="99">
        <f>B7+B12+B26+B30+B33</f>
        <v>634628.61</v>
      </c>
      <c r="C36" s="99">
        <f t="shared" ref="C36:P36" si="35">C7+C12+C26+C30+C33</f>
        <v>3320049.13</v>
      </c>
      <c r="D36" s="99">
        <f t="shared" si="35"/>
        <v>3611385.45</v>
      </c>
      <c r="E36" s="99">
        <f t="shared" si="35"/>
        <v>51581774.140000001</v>
      </c>
      <c r="F36" s="99">
        <f t="shared" si="35"/>
        <v>59147837.329999998</v>
      </c>
      <c r="G36" s="99">
        <f t="shared" si="35"/>
        <v>317314.3</v>
      </c>
      <c r="H36" s="99">
        <f t="shared" si="35"/>
        <v>1071522.9099999999</v>
      </c>
      <c r="I36" s="99">
        <f t="shared" si="35"/>
        <v>1765458.31</v>
      </c>
      <c r="J36" s="99">
        <f t="shared" si="35"/>
        <v>25688895.600000001</v>
      </c>
      <c r="K36" s="99">
        <f t="shared" si="35"/>
        <v>28843191.119999997</v>
      </c>
      <c r="L36" s="99">
        <f t="shared" si="35"/>
        <v>317314.31</v>
      </c>
      <c r="M36" s="99">
        <f t="shared" si="35"/>
        <v>2248526.2199999997</v>
      </c>
      <c r="N36" s="99">
        <f t="shared" si="35"/>
        <v>1845927.1400000001</v>
      </c>
      <c r="O36" s="99">
        <f t="shared" si="35"/>
        <v>25892878.539999999</v>
      </c>
      <c r="P36" s="99">
        <f t="shared" si="35"/>
        <v>30304646.209999997</v>
      </c>
      <c r="Q36" s="108"/>
    </row>
    <row r="38" spans="1:17">
      <c r="A38" s="1" t="s">
        <v>9</v>
      </c>
      <c r="F38" s="1" t="s">
        <v>10</v>
      </c>
      <c r="K38" s="35"/>
      <c r="M38" s="35"/>
    </row>
    <row r="39" spans="1:17">
      <c r="O39" s="35"/>
    </row>
    <row r="40" spans="1:17" ht="16.5">
      <c r="A40" s="19" t="s">
        <v>22</v>
      </c>
      <c r="B40" s="20"/>
    </row>
    <row r="41" spans="1:17" ht="16.5">
      <c r="A41" s="19" t="s">
        <v>21</v>
      </c>
      <c r="B41" s="20"/>
      <c r="E41" s="35"/>
    </row>
    <row r="42" spans="1:17" ht="16.5">
      <c r="A42" s="19"/>
      <c r="B42" s="20"/>
      <c r="D42" s="35"/>
      <c r="E42" s="35"/>
    </row>
    <row r="43" spans="1:17" ht="16.5">
      <c r="A43" s="19"/>
      <c r="B43" s="20"/>
    </row>
    <row r="44" spans="1:17" ht="16.5">
      <c r="A44" s="19" t="s">
        <v>11</v>
      </c>
      <c r="B44" s="20"/>
      <c r="M44" s="35"/>
    </row>
    <row r="47" spans="1:17">
      <c r="M47" s="35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2023-02-01T06:48:02Z</cp:lastPrinted>
  <dcterms:created xsi:type="dcterms:W3CDTF">2008-02-18T07:33:24Z</dcterms:created>
  <dcterms:modified xsi:type="dcterms:W3CDTF">2024-02-16T10:39:20Z</dcterms:modified>
</cp:coreProperties>
</file>