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5" windowWidth="11340" windowHeight="12810"/>
  </bookViews>
  <sheets>
    <sheet name="0503387 Справочная т" sheetId="1" r:id="rId1"/>
  </sheets>
  <calcPr calcId="124519"/>
</workbook>
</file>

<file path=xl/calcChain.xml><?xml version="1.0" encoding="utf-8"?>
<calcChain xmlns="http://schemas.openxmlformats.org/spreadsheetml/2006/main">
  <c r="U15" i="1"/>
  <c r="W15"/>
  <c r="Y15"/>
  <c r="AA15"/>
  <c r="AB15"/>
  <c r="AD15"/>
  <c r="AE15"/>
  <c r="AG15"/>
  <c r="AH15"/>
  <c r="AJ15"/>
  <c r="AK15"/>
  <c r="AM15"/>
  <c r="AN15"/>
  <c r="AO15"/>
  <c r="AQ15"/>
  <c r="AR15"/>
  <c r="AS15"/>
  <c r="AT15"/>
  <c r="AU15"/>
  <c r="AV15"/>
  <c r="AW15"/>
  <c r="AX15"/>
  <c r="AY15"/>
  <c r="BB15"/>
  <c r="U17"/>
  <c r="W17"/>
  <c r="Y17"/>
  <c r="AA17"/>
  <c r="AB17"/>
  <c r="AD17"/>
  <c r="AE17"/>
  <c r="AG17"/>
  <c r="AH17"/>
  <c r="AJ17"/>
  <c r="AK17"/>
  <c r="AM17"/>
  <c r="AN17"/>
  <c r="AO17"/>
  <c r="AQ17"/>
  <c r="AR17"/>
  <c r="AS17"/>
  <c r="AT17"/>
  <c r="AU17"/>
  <c r="AV17"/>
  <c r="AW17"/>
  <c r="AX17"/>
  <c r="AY17"/>
  <c r="BB17"/>
  <c r="U18"/>
  <c r="W18"/>
  <c r="Y18"/>
  <c r="AA18"/>
  <c r="AB18"/>
  <c r="AD18"/>
  <c r="AE18"/>
  <c r="AG18"/>
  <c r="AH18"/>
  <c r="AJ18"/>
  <c r="AK18"/>
  <c r="AM18"/>
  <c r="AN18"/>
  <c r="AO18"/>
  <c r="AQ18"/>
  <c r="AR18"/>
  <c r="AS18"/>
  <c r="AT18"/>
  <c r="AU18"/>
  <c r="AV18"/>
  <c r="AW18"/>
  <c r="AX18"/>
  <c r="AY18"/>
  <c r="BB18"/>
  <c r="U19"/>
  <c r="W19"/>
  <c r="Y19"/>
  <c r="AA19"/>
  <c r="AB19"/>
  <c r="AD19"/>
  <c r="AE19"/>
  <c r="AG19"/>
  <c r="AH19"/>
  <c r="AJ19"/>
  <c r="AK19"/>
  <c r="AM19"/>
  <c r="AN19"/>
  <c r="AO19"/>
  <c r="AQ19"/>
  <c r="AR19"/>
  <c r="AS19"/>
  <c r="AT19"/>
  <c r="AU19"/>
  <c r="AV19"/>
  <c r="AW19"/>
  <c r="AX19"/>
  <c r="AY19"/>
  <c r="BB19"/>
  <c r="U20"/>
  <c r="W20"/>
  <c r="Y20"/>
  <c r="AA20"/>
  <c r="AB20"/>
  <c r="AD20"/>
  <c r="AE20"/>
  <c r="AG20"/>
  <c r="AH20"/>
  <c r="AJ20"/>
  <c r="AK20"/>
  <c r="AM20"/>
  <c r="AN20"/>
  <c r="AO20"/>
  <c r="AQ20"/>
  <c r="AR20"/>
  <c r="AS20"/>
  <c r="AT20"/>
  <c r="AU20"/>
  <c r="AV20"/>
  <c r="AW20"/>
  <c r="AX20"/>
  <c r="AY20"/>
  <c r="BB20"/>
  <c r="U21"/>
  <c r="W21"/>
  <c r="Y21"/>
  <c r="AA21"/>
  <c r="AB21"/>
  <c r="AD21"/>
  <c r="AE21"/>
  <c r="AG21"/>
  <c r="AH21"/>
  <c r="AJ21"/>
  <c r="AK21"/>
  <c r="AM21"/>
  <c r="AN21"/>
  <c r="AO21"/>
  <c r="AQ21"/>
  <c r="AR21"/>
  <c r="AS21"/>
  <c r="AT21"/>
  <c r="AU21"/>
  <c r="AV21"/>
  <c r="AW21"/>
  <c r="AX21"/>
  <c r="AY21"/>
  <c r="BB21"/>
  <c r="U22"/>
  <c r="W22"/>
  <c r="Y22"/>
  <c r="AA22"/>
  <c r="AB22"/>
  <c r="AD22"/>
  <c r="AE22"/>
  <c r="AG22"/>
  <c r="AH22"/>
  <c r="AJ22"/>
  <c r="AK22"/>
  <c r="AM22"/>
  <c r="AN22"/>
  <c r="AO22"/>
  <c r="AQ22"/>
  <c r="AR22"/>
  <c r="AS22"/>
  <c r="AT22"/>
  <c r="AU22"/>
  <c r="AV22"/>
  <c r="AW22"/>
  <c r="AX22"/>
  <c r="AY22"/>
  <c r="BB22"/>
  <c r="U23"/>
  <c r="W23"/>
  <c r="Y23"/>
  <c r="AA23"/>
  <c r="AB23"/>
  <c r="AD23"/>
  <c r="AE23"/>
  <c r="AG23"/>
  <c r="AH23"/>
  <c r="AJ23"/>
  <c r="AK23"/>
  <c r="AM23"/>
  <c r="AN23"/>
  <c r="AO23"/>
  <c r="AQ23"/>
  <c r="AR23"/>
  <c r="AS23"/>
  <c r="AT23"/>
  <c r="AU23"/>
  <c r="AV23"/>
  <c r="AW23"/>
  <c r="AX23"/>
  <c r="AY23"/>
  <c r="BB23"/>
  <c r="U24"/>
  <c r="W24"/>
  <c r="Y24"/>
  <c r="AA24"/>
  <c r="AB24"/>
  <c r="AD24"/>
  <c r="AE24"/>
  <c r="AG24"/>
  <c r="AH24"/>
  <c r="AJ24"/>
  <c r="AK24"/>
  <c r="AM24"/>
  <c r="AN24"/>
  <c r="AO24"/>
  <c r="AQ24"/>
  <c r="AR24"/>
  <c r="AS24"/>
  <c r="AT24"/>
  <c r="AU24"/>
  <c r="AV24"/>
  <c r="AW24"/>
  <c r="AX24"/>
  <c r="AY24"/>
  <c r="BB24"/>
  <c r="U25"/>
  <c r="W25"/>
  <c r="Y25"/>
  <c r="AA25"/>
  <c r="AB25"/>
  <c r="AD25"/>
  <c r="AE25"/>
  <c r="AG25"/>
  <c r="AH25"/>
  <c r="AJ25"/>
  <c r="AK25"/>
  <c r="AM25"/>
  <c r="AN25"/>
  <c r="AO25"/>
  <c r="AQ25"/>
  <c r="AR25"/>
  <c r="AS25"/>
  <c r="AT25"/>
  <c r="AU25"/>
  <c r="AV25"/>
  <c r="AW25"/>
  <c r="AX25"/>
  <c r="AY25"/>
  <c r="BB25"/>
  <c r="U26"/>
  <c r="W26"/>
  <c r="Y26"/>
  <c r="AA26"/>
  <c r="AB26"/>
  <c r="AD26"/>
  <c r="AE26"/>
  <c r="AG26"/>
  <c r="AH26"/>
  <c r="AJ26"/>
  <c r="AK26"/>
  <c r="AM26"/>
  <c r="AN26"/>
  <c r="AO26"/>
  <c r="AQ26"/>
  <c r="AR26"/>
  <c r="AS26"/>
  <c r="AT26"/>
  <c r="AU26"/>
  <c r="AV26"/>
  <c r="AW26"/>
  <c r="AX26"/>
  <c r="AY26"/>
  <c r="BB26"/>
  <c r="U28"/>
  <c r="W28"/>
  <c r="Y28"/>
  <c r="AA28"/>
  <c r="AB28"/>
  <c r="AD28"/>
  <c r="AE28"/>
  <c r="AG28"/>
  <c r="AH28"/>
  <c r="AJ28"/>
  <c r="AK28"/>
  <c r="AM28"/>
  <c r="AN28"/>
  <c r="AO28"/>
  <c r="AQ28"/>
  <c r="AR28"/>
  <c r="AS28"/>
  <c r="AT28"/>
  <c r="AU28"/>
  <c r="AV28"/>
  <c r="AW28"/>
  <c r="AX28"/>
  <c r="AY28"/>
  <c r="BB28"/>
  <c r="U29"/>
  <c r="W29"/>
  <c r="Y29"/>
  <c r="AA29"/>
  <c r="AB29"/>
  <c r="AD29"/>
  <c r="AE29"/>
  <c r="AG29"/>
  <c r="AH29"/>
  <c r="AJ29"/>
  <c r="AK29"/>
  <c r="AM29"/>
  <c r="AN29"/>
  <c r="AO29"/>
  <c r="AQ29"/>
  <c r="AR29"/>
  <c r="AS29"/>
  <c r="AT29"/>
  <c r="AU29"/>
  <c r="AV29"/>
  <c r="AW29"/>
  <c r="AX29"/>
  <c r="AY29"/>
  <c r="BB29"/>
  <c r="U30"/>
  <c r="W30"/>
  <c r="Y30"/>
  <c r="AA30"/>
  <c r="AB30"/>
  <c r="AD30"/>
  <c r="AE30"/>
  <c r="AG30"/>
  <c r="AH30"/>
  <c r="AJ30"/>
  <c r="AK30"/>
  <c r="AM30"/>
  <c r="AN30"/>
  <c r="AO30"/>
  <c r="AQ30"/>
  <c r="AR30"/>
  <c r="AS30"/>
  <c r="AT30"/>
  <c r="AU30"/>
  <c r="AV30"/>
  <c r="AW30"/>
  <c r="AX30"/>
  <c r="AY30"/>
  <c r="BB30"/>
  <c r="U31"/>
  <c r="W31"/>
  <c r="Y31"/>
  <c r="AA31"/>
  <c r="AB31"/>
  <c r="AD31"/>
  <c r="AE31"/>
  <c r="AG31"/>
  <c r="AH31"/>
  <c r="AJ31"/>
  <c r="AK31"/>
  <c r="AM31"/>
  <c r="AN31"/>
  <c r="AO31"/>
  <c r="AQ31"/>
  <c r="AR31"/>
  <c r="AS31"/>
  <c r="AT31"/>
  <c r="AU31"/>
  <c r="AV31"/>
  <c r="AW31"/>
  <c r="AX31"/>
  <c r="AY31"/>
  <c r="BB31"/>
  <c r="U32"/>
  <c r="W32"/>
  <c r="Y32"/>
  <c r="AA32"/>
  <c r="AB32"/>
  <c r="AD32"/>
  <c r="AE32"/>
  <c r="AG32"/>
  <c r="AH32"/>
  <c r="AJ32"/>
  <c r="AK32"/>
  <c r="AM32"/>
  <c r="AN32"/>
  <c r="AO32"/>
  <c r="AQ32"/>
  <c r="AR32"/>
  <c r="AS32"/>
  <c r="AT32"/>
  <c r="AU32"/>
  <c r="AV32"/>
  <c r="AW32"/>
  <c r="AX32"/>
  <c r="AY32"/>
  <c r="BB32"/>
  <c r="U33"/>
  <c r="W33"/>
  <c r="Y33"/>
  <c r="AA33"/>
  <c r="AB33"/>
  <c r="AD33"/>
  <c r="AE33"/>
  <c r="AG33"/>
  <c r="AH33"/>
  <c r="AJ33"/>
  <c r="AK33"/>
  <c r="AM33"/>
  <c r="AN33"/>
  <c r="AO33"/>
  <c r="AQ33"/>
  <c r="AR33"/>
  <c r="AS33"/>
  <c r="AT33"/>
  <c r="AU33"/>
  <c r="AV33"/>
  <c r="AW33"/>
  <c r="AX33"/>
  <c r="AY33"/>
  <c r="BB33"/>
  <c r="U34"/>
  <c r="W34"/>
  <c r="Y34"/>
  <c r="AA34"/>
  <c r="AB34"/>
  <c r="AD34"/>
  <c r="AE34"/>
  <c r="AG34"/>
  <c r="AH34"/>
  <c r="AJ34"/>
  <c r="AK34"/>
  <c r="AM34"/>
  <c r="AN34"/>
  <c r="AO34"/>
  <c r="AQ34"/>
  <c r="AR34"/>
  <c r="AS34"/>
  <c r="AT34"/>
  <c r="AU34"/>
  <c r="AV34"/>
  <c r="AW34"/>
  <c r="AX34"/>
  <c r="AY34"/>
  <c r="BB34"/>
  <c r="U35"/>
  <c r="W35"/>
  <c r="Y35"/>
  <c r="AA35"/>
  <c r="AB35"/>
  <c r="AD35"/>
  <c r="AE35"/>
  <c r="AG35"/>
  <c r="AH35"/>
  <c r="AJ35"/>
  <c r="AK35"/>
  <c r="AM35"/>
  <c r="AN35"/>
  <c r="AO35"/>
  <c r="AQ35"/>
  <c r="AR35"/>
  <c r="AS35"/>
  <c r="AT35"/>
  <c r="AU35"/>
  <c r="AV35"/>
  <c r="AW35"/>
  <c r="AX35"/>
  <c r="AY35"/>
  <c r="BB35"/>
  <c r="U36"/>
  <c r="W36"/>
  <c r="Y36"/>
  <c r="AA36"/>
  <c r="AB36"/>
  <c r="AD36"/>
  <c r="AE36"/>
  <c r="AG36"/>
  <c r="AH36"/>
  <c r="AJ36"/>
  <c r="AK36"/>
  <c r="AM36"/>
  <c r="AN36"/>
  <c r="AO36"/>
  <c r="AQ36"/>
  <c r="AR36"/>
  <c r="AS36"/>
  <c r="AT36"/>
  <c r="AU36"/>
  <c r="AV36"/>
  <c r="AW36"/>
  <c r="AX36"/>
  <c r="AY36"/>
  <c r="BB36"/>
  <c r="U37"/>
  <c r="W37"/>
  <c r="Y37"/>
  <c r="AA37"/>
  <c r="AB37"/>
  <c r="AD37"/>
  <c r="AE37"/>
  <c r="AG37"/>
  <c r="AH37"/>
  <c r="AJ37"/>
  <c r="AK37"/>
  <c r="AM37"/>
  <c r="AN37"/>
  <c r="AO37"/>
  <c r="AQ37"/>
  <c r="AR37"/>
  <c r="AS37"/>
  <c r="AT37"/>
  <c r="AU37"/>
  <c r="AV37"/>
  <c r="AW37"/>
  <c r="AX37"/>
  <c r="AY37"/>
  <c r="BB37"/>
  <c r="U39"/>
  <c r="W39"/>
  <c r="Y39"/>
  <c r="AA39"/>
  <c r="AB39"/>
  <c r="AD39"/>
  <c r="AE39"/>
  <c r="AG39"/>
  <c r="AH39"/>
  <c r="AJ39"/>
  <c r="AK39"/>
  <c r="AM39"/>
  <c r="AN39"/>
  <c r="AO39"/>
  <c r="AQ39"/>
  <c r="AR39"/>
  <c r="AS39"/>
  <c r="AT39"/>
  <c r="AU39"/>
  <c r="AV39"/>
  <c r="AW39"/>
  <c r="AX39"/>
  <c r="AY39"/>
  <c r="BB39"/>
  <c r="U40"/>
  <c r="W40"/>
  <c r="Y40"/>
  <c r="AA40"/>
  <c r="AB40"/>
  <c r="AD40"/>
  <c r="AE40"/>
  <c r="AG40"/>
  <c r="AH40"/>
  <c r="AJ40"/>
  <c r="AK40"/>
  <c r="AM40"/>
  <c r="AN40"/>
  <c r="AO40"/>
  <c r="AQ40"/>
  <c r="AR40"/>
  <c r="AS40"/>
  <c r="AT40"/>
  <c r="AU40"/>
  <c r="AV40"/>
  <c r="AW40"/>
  <c r="AX40"/>
  <c r="AY40"/>
  <c r="BB40"/>
  <c r="U41"/>
  <c r="W41"/>
  <c r="Y41"/>
  <c r="AA41"/>
  <c r="AB41"/>
  <c r="AD41"/>
  <c r="AE41"/>
  <c r="AG41"/>
  <c r="AH41"/>
  <c r="AJ41"/>
  <c r="AK41"/>
  <c r="AM41"/>
  <c r="AN41"/>
  <c r="AO41"/>
  <c r="AQ41"/>
  <c r="AR41"/>
  <c r="AS41"/>
  <c r="AT41"/>
  <c r="AU41"/>
  <c r="AV41"/>
  <c r="AW41"/>
  <c r="AX41"/>
  <c r="AY41"/>
  <c r="BB41"/>
  <c r="U42"/>
  <c r="W42"/>
  <c r="Y42"/>
  <c r="AA42"/>
  <c r="AB42"/>
  <c r="AD42"/>
  <c r="AE42"/>
  <c r="AG42"/>
  <c r="AH42"/>
  <c r="AJ42"/>
  <c r="AK42"/>
  <c r="AM42"/>
  <c r="AN42"/>
  <c r="AO42"/>
  <c r="AQ42"/>
  <c r="AR42"/>
  <c r="AS42"/>
  <c r="AT42"/>
  <c r="AU42"/>
  <c r="AV42"/>
  <c r="AW42"/>
  <c r="AX42"/>
  <c r="AY42"/>
  <c r="BB42"/>
  <c r="U44"/>
  <c r="W44"/>
  <c r="Y44"/>
  <c r="AA44"/>
  <c r="AB44"/>
  <c r="AD44"/>
  <c r="AE44"/>
  <c r="AG44"/>
  <c r="AH44"/>
  <c r="AJ44"/>
  <c r="AK44"/>
  <c r="AM44"/>
  <c r="AN44"/>
  <c r="AO44"/>
  <c r="AQ44"/>
  <c r="AR44"/>
  <c r="AS44"/>
  <c r="AT44"/>
  <c r="AU44"/>
  <c r="AV44"/>
  <c r="AW44"/>
  <c r="AX44"/>
  <c r="AY44"/>
  <c r="BB44"/>
  <c r="U45"/>
  <c r="W45"/>
  <c r="Y45"/>
  <c r="AA45"/>
  <c r="AB45"/>
  <c r="AD45"/>
  <c r="AE45"/>
  <c r="AG45"/>
  <c r="AH45"/>
  <c r="AJ45"/>
  <c r="AK45"/>
  <c r="AM45"/>
  <c r="AN45"/>
  <c r="AO45"/>
  <c r="AQ45"/>
  <c r="AR45"/>
  <c r="AS45"/>
  <c r="AT45"/>
  <c r="AU45"/>
  <c r="AV45"/>
  <c r="AW45"/>
  <c r="AX45"/>
  <c r="AY45"/>
  <c r="BB45"/>
  <c r="U46"/>
  <c r="W46"/>
  <c r="Y46"/>
  <c r="AA46"/>
  <c r="AB46"/>
  <c r="AD46"/>
  <c r="AE46"/>
  <c r="AG46"/>
  <c r="AH46"/>
  <c r="AJ46"/>
  <c r="AK46"/>
  <c r="AM46"/>
  <c r="AN46"/>
  <c r="AO46"/>
  <c r="AQ46"/>
  <c r="AR46"/>
  <c r="AS46"/>
  <c r="AT46"/>
  <c r="AU46"/>
  <c r="AV46"/>
  <c r="AW46"/>
  <c r="AX46"/>
  <c r="AY46"/>
  <c r="BB46"/>
  <c r="U47"/>
  <c r="W47"/>
  <c r="Y47"/>
  <c r="AA47"/>
  <c r="AB47"/>
  <c r="AD47"/>
  <c r="AE47"/>
  <c r="AG47"/>
  <c r="AH47"/>
  <c r="AJ47"/>
  <c r="AK47"/>
  <c r="AM47"/>
  <c r="AN47"/>
  <c r="AO47"/>
  <c r="AQ47"/>
  <c r="AR47"/>
  <c r="AS47"/>
  <c r="AT47"/>
  <c r="AU47"/>
  <c r="AV47"/>
  <c r="AW47"/>
  <c r="AX47"/>
  <c r="AY47"/>
  <c r="BB47"/>
  <c r="U48"/>
  <c r="W48"/>
  <c r="Y48"/>
  <c r="AA48"/>
  <c r="AB48"/>
  <c r="AD48"/>
  <c r="AE48"/>
  <c r="AG48"/>
  <c r="AH48"/>
  <c r="AJ48"/>
  <c r="AK48"/>
  <c r="AM48"/>
  <c r="AN48"/>
  <c r="AO48"/>
  <c r="AQ48"/>
  <c r="AR48"/>
  <c r="AS48"/>
  <c r="AT48"/>
  <c r="AU48"/>
  <c r="AV48"/>
  <c r="AW48"/>
  <c r="AX48"/>
  <c r="AY48"/>
  <c r="BB48"/>
  <c r="U49"/>
  <c r="W49"/>
  <c r="Y49"/>
  <c r="AA49"/>
  <c r="AB49"/>
  <c r="AD49"/>
  <c r="AE49"/>
  <c r="AG49"/>
  <c r="AH49"/>
  <c r="AJ49"/>
  <c r="AK49"/>
  <c r="AM49"/>
  <c r="AN49"/>
  <c r="AO49"/>
  <c r="AQ49"/>
  <c r="AR49"/>
  <c r="AS49"/>
  <c r="AT49"/>
  <c r="AU49"/>
  <c r="AV49"/>
  <c r="AW49"/>
  <c r="AX49"/>
  <c r="AY49"/>
  <c r="BB49"/>
  <c r="U50"/>
  <c r="W50"/>
  <c r="Y50"/>
  <c r="AA50"/>
  <c r="AB50"/>
  <c r="AD50"/>
  <c r="AE50"/>
  <c r="AG50"/>
  <c r="AH50"/>
  <c r="AJ50"/>
  <c r="AK50"/>
  <c r="AM50"/>
  <c r="AN50"/>
  <c r="AO50"/>
  <c r="AQ50"/>
  <c r="AR50"/>
  <c r="AS50"/>
  <c r="AT50"/>
  <c r="AU50"/>
  <c r="AV50"/>
  <c r="AW50"/>
  <c r="AX50"/>
  <c r="AY50"/>
  <c r="BB50"/>
  <c r="U51"/>
  <c r="W51"/>
  <c r="Y51"/>
  <c r="AA51"/>
  <c r="AB51"/>
  <c r="AD51"/>
  <c r="AE51"/>
  <c r="AG51"/>
  <c r="AH51"/>
  <c r="AJ51"/>
  <c r="AK51"/>
  <c r="AM51"/>
  <c r="AN51"/>
  <c r="AO51"/>
  <c r="AQ51"/>
  <c r="AR51"/>
  <c r="AS51"/>
  <c r="AT51"/>
  <c r="AU51"/>
  <c r="AV51"/>
  <c r="AW51"/>
  <c r="AX51"/>
  <c r="AY51"/>
  <c r="BB51"/>
  <c r="U52"/>
  <c r="W52"/>
  <c r="Y52"/>
  <c r="AA52"/>
  <c r="AB52"/>
  <c r="AD52"/>
  <c r="AE52"/>
  <c r="AG52"/>
  <c r="AH52"/>
  <c r="AJ52"/>
  <c r="AK52"/>
  <c r="AM52"/>
  <c r="AN52"/>
  <c r="AO52"/>
  <c r="AQ52"/>
  <c r="AR52"/>
  <c r="AS52"/>
  <c r="AT52"/>
  <c r="AU52"/>
  <c r="AV52"/>
  <c r="AW52"/>
  <c r="AX52"/>
  <c r="AY52"/>
  <c r="BB52"/>
  <c r="U53"/>
  <c r="W53"/>
  <c r="Y53"/>
  <c r="AA53"/>
  <c r="AB53"/>
  <c r="AD53"/>
  <c r="AE53"/>
  <c r="AG53"/>
  <c r="AH53"/>
  <c r="AJ53"/>
  <c r="AK53"/>
  <c r="AM53"/>
  <c r="AN53"/>
  <c r="AO53"/>
  <c r="AQ53"/>
  <c r="AR53"/>
  <c r="AS53"/>
  <c r="AT53"/>
  <c r="AU53"/>
  <c r="AV53"/>
  <c r="AW53"/>
  <c r="AX53"/>
  <c r="AY53"/>
  <c r="BB53"/>
  <c r="U55"/>
  <c r="W55"/>
  <c r="Y55"/>
  <c r="AA55"/>
  <c r="AB55"/>
  <c r="AD55"/>
  <c r="AE55"/>
  <c r="AG55"/>
  <c r="AH55"/>
  <c r="AJ55"/>
  <c r="AK55"/>
  <c r="AM55"/>
  <c r="AN55"/>
  <c r="AO55"/>
  <c r="AQ55"/>
  <c r="AR55"/>
  <c r="AS55"/>
  <c r="AT55"/>
  <c r="AU55"/>
  <c r="AV55"/>
  <c r="AW55"/>
  <c r="AX55"/>
  <c r="AY55"/>
  <c r="BB55"/>
  <c r="U56"/>
  <c r="W56"/>
  <c r="Y56"/>
  <c r="AA56"/>
  <c r="AB56"/>
  <c r="AD56"/>
  <c r="AE56"/>
  <c r="AG56"/>
  <c r="AH56"/>
  <c r="AJ56"/>
  <c r="AK56"/>
  <c r="AM56"/>
  <c r="AN56"/>
  <c r="AO56"/>
  <c r="AQ56"/>
  <c r="AR56"/>
  <c r="AS56"/>
  <c r="AT56"/>
  <c r="AU56"/>
  <c r="AV56"/>
  <c r="AW56"/>
  <c r="AX56"/>
  <c r="AY56"/>
  <c r="BB56"/>
  <c r="U57"/>
  <c r="W57"/>
  <c r="Y57"/>
  <c r="AA57"/>
  <c r="AB57"/>
  <c r="AD57"/>
  <c r="AE57"/>
  <c r="AG57"/>
  <c r="AH57"/>
  <c r="AJ57"/>
  <c r="AK57"/>
  <c r="AM57"/>
  <c r="AN57"/>
  <c r="AO57"/>
  <c r="AQ57"/>
  <c r="AR57"/>
  <c r="AS57"/>
  <c r="AT57"/>
  <c r="AU57"/>
  <c r="AV57"/>
  <c r="AW57"/>
  <c r="AX57"/>
  <c r="AY57"/>
  <c r="BB57"/>
  <c r="U58"/>
  <c r="W58"/>
  <c r="Y58"/>
  <c r="AA58"/>
  <c r="AB58"/>
  <c r="AD58"/>
  <c r="AE58"/>
  <c r="AG58"/>
  <c r="AH58"/>
  <c r="AJ58"/>
  <c r="AK58"/>
  <c r="AM58"/>
  <c r="AN58"/>
  <c r="AO58"/>
  <c r="AQ58"/>
  <c r="AR58"/>
  <c r="AS58"/>
  <c r="AT58"/>
  <c r="AU58"/>
  <c r="AV58"/>
  <c r="AW58"/>
  <c r="AX58"/>
  <c r="AY58"/>
  <c r="BB58"/>
  <c r="U59"/>
  <c r="W59"/>
  <c r="Y59"/>
  <c r="AA59"/>
  <c r="AB59"/>
  <c r="AD59"/>
  <c r="AE59"/>
  <c r="AG59"/>
  <c r="AH59"/>
  <c r="AJ59"/>
  <c r="AK59"/>
  <c r="AM59"/>
  <c r="AN59"/>
  <c r="AO59"/>
  <c r="AQ59"/>
  <c r="AR59"/>
  <c r="AS59"/>
  <c r="AT59"/>
  <c r="AU59"/>
  <c r="AV59"/>
  <c r="AW59"/>
  <c r="AX59"/>
  <c r="AY59"/>
  <c r="BB59"/>
  <c r="U60"/>
  <c r="W60"/>
  <c r="Y60"/>
  <c r="AA60"/>
  <c r="AB60"/>
  <c r="AD60"/>
  <c r="AE60"/>
  <c r="AG60"/>
  <c r="AH60"/>
  <c r="AJ60"/>
  <c r="AK60"/>
  <c r="AM60"/>
  <c r="AN60"/>
  <c r="AO60"/>
  <c r="AQ60"/>
  <c r="AR60"/>
  <c r="AS60"/>
  <c r="AT60"/>
  <c r="AU60"/>
  <c r="AV60"/>
  <c r="AW60"/>
  <c r="AX60"/>
  <c r="AY60"/>
  <c r="BB60"/>
  <c r="U61"/>
  <c r="W61"/>
  <c r="Y61"/>
  <c r="AA61"/>
  <c r="AB61"/>
  <c r="AD61"/>
  <c r="AE61"/>
  <c r="AG61"/>
  <c r="AH61"/>
  <c r="AJ61"/>
  <c r="AK61"/>
  <c r="AM61"/>
  <c r="AN61"/>
  <c r="AO61"/>
  <c r="AQ61"/>
  <c r="AR61"/>
  <c r="AS61"/>
  <c r="AT61"/>
  <c r="AU61"/>
  <c r="AV61"/>
  <c r="AW61"/>
  <c r="AX61"/>
  <c r="AY61"/>
  <c r="BB61"/>
  <c r="U62"/>
  <c r="W62"/>
  <c r="Y62"/>
  <c r="AA62"/>
  <c r="AB62"/>
  <c r="AD62"/>
  <c r="AE62"/>
  <c r="AG62"/>
  <c r="AH62"/>
  <c r="AJ62"/>
  <c r="AK62"/>
  <c r="AM62"/>
  <c r="AN62"/>
  <c r="AO62"/>
  <c r="AQ62"/>
  <c r="AR62"/>
  <c r="AS62"/>
  <c r="AT62"/>
  <c r="AU62"/>
  <c r="AV62"/>
  <c r="AW62"/>
  <c r="AX62"/>
  <c r="AY62"/>
  <c r="BB62"/>
  <c r="U63"/>
  <c r="W63"/>
  <c r="Y63"/>
  <c r="AA63"/>
  <c r="AB63"/>
  <c r="AD63"/>
  <c r="AE63"/>
  <c r="AG63"/>
  <c r="AH63"/>
  <c r="AJ63"/>
  <c r="AK63"/>
  <c r="AM63"/>
  <c r="AN63"/>
  <c r="AO63"/>
  <c r="AQ63"/>
  <c r="AR63"/>
  <c r="AS63"/>
  <c r="AT63"/>
  <c r="AU63"/>
  <c r="AV63"/>
  <c r="AW63"/>
  <c r="AX63"/>
  <c r="AY63"/>
  <c r="BB63"/>
  <c r="U64"/>
  <c r="W64"/>
  <c r="Y64"/>
  <c r="AA64"/>
  <c r="AB64"/>
  <c r="AD64"/>
  <c r="AE64"/>
  <c r="AG64"/>
  <c r="AH64"/>
  <c r="AJ64"/>
  <c r="AK64"/>
  <c r="AM64"/>
  <c r="AN64"/>
  <c r="AO64"/>
  <c r="AQ64"/>
  <c r="AR64"/>
  <c r="AS64"/>
  <c r="AT64"/>
  <c r="AU64"/>
  <c r="AV64"/>
  <c r="AW64"/>
  <c r="AX64"/>
  <c r="AY64"/>
  <c r="BB64"/>
  <c r="U66"/>
  <c r="W66"/>
  <c r="Y66"/>
  <c r="AA66"/>
  <c r="AB66"/>
  <c r="AD66"/>
  <c r="AE66"/>
  <c r="AG66"/>
  <c r="AH66"/>
  <c r="AJ66"/>
  <c r="AK66"/>
  <c r="AM66"/>
  <c r="AN66"/>
  <c r="AO66"/>
  <c r="AQ66"/>
  <c r="AR66"/>
  <c r="AS66"/>
  <c r="AT66"/>
  <c r="AU66"/>
  <c r="AV66"/>
  <c r="AW66"/>
  <c r="AX66"/>
  <c r="AY66"/>
  <c r="BB66"/>
  <c r="U67"/>
  <c r="W67"/>
  <c r="Y67"/>
  <c r="AA67"/>
  <c r="AB67"/>
  <c r="AD67"/>
  <c r="AE67"/>
  <c r="AG67"/>
  <c r="AH67"/>
  <c r="AJ67"/>
  <c r="AK67"/>
  <c r="AM67"/>
  <c r="AN67"/>
  <c r="AO67"/>
  <c r="AQ67"/>
  <c r="AR67"/>
  <c r="AS67"/>
  <c r="AT67"/>
  <c r="AU67"/>
  <c r="AV67"/>
  <c r="AW67"/>
  <c r="AX67"/>
  <c r="AY67"/>
  <c r="BB67"/>
  <c r="U68"/>
  <c r="W68"/>
  <c r="Y68"/>
  <c r="AA68"/>
  <c r="AB68"/>
  <c r="AD68"/>
  <c r="AE68"/>
  <c r="AG68"/>
  <c r="AH68"/>
  <c r="AJ68"/>
  <c r="AK68"/>
  <c r="AM68"/>
  <c r="AN68"/>
  <c r="AO68"/>
  <c r="AQ68"/>
  <c r="AR68"/>
  <c r="AS68"/>
  <c r="AT68"/>
  <c r="AU68"/>
  <c r="AV68"/>
  <c r="AW68"/>
  <c r="AX68"/>
  <c r="AY68"/>
  <c r="BB68"/>
  <c r="U69"/>
  <c r="W69"/>
  <c r="Y69"/>
  <c r="AA69"/>
  <c r="AB69"/>
  <c r="AD69"/>
  <c r="AE69"/>
  <c r="AG69"/>
  <c r="AH69"/>
  <c r="AJ69"/>
  <c r="AK69"/>
  <c r="AM69"/>
  <c r="AN69"/>
  <c r="AO69"/>
  <c r="AQ69"/>
  <c r="AR69"/>
  <c r="AS69"/>
  <c r="AT69"/>
  <c r="AU69"/>
  <c r="AV69"/>
  <c r="AW69"/>
  <c r="AX69"/>
  <c r="AY69"/>
  <c r="BB69"/>
  <c r="U71"/>
  <c r="W71"/>
  <c r="Y71"/>
  <c r="AA71"/>
  <c r="AB71"/>
  <c r="AD71"/>
  <c r="AE71"/>
  <c r="AG71"/>
  <c r="AH71"/>
  <c r="AJ71"/>
  <c r="AK71"/>
  <c r="AM71"/>
  <c r="AN71"/>
  <c r="AO71"/>
  <c r="AQ71"/>
  <c r="AR71"/>
  <c r="AS71"/>
  <c r="AT71"/>
  <c r="AU71"/>
  <c r="AV71"/>
  <c r="AW71"/>
  <c r="AX71"/>
  <c r="AY71"/>
  <c r="BB71"/>
  <c r="U72"/>
  <c r="W72"/>
  <c r="Y72"/>
  <c r="AA72"/>
  <c r="AB72"/>
  <c r="AD72"/>
  <c r="AE72"/>
  <c r="AG72"/>
  <c r="AH72"/>
  <c r="AJ72"/>
  <c r="AK72"/>
  <c r="AM72"/>
  <c r="AN72"/>
  <c r="AO72"/>
  <c r="AQ72"/>
  <c r="AR72"/>
  <c r="AS72"/>
  <c r="AT72"/>
  <c r="AU72"/>
  <c r="AV72"/>
  <c r="AW72"/>
  <c r="AX72"/>
  <c r="AY72"/>
  <c r="BB72"/>
  <c r="U73"/>
  <c r="W73"/>
  <c r="Y73"/>
  <c r="AA73"/>
  <c r="AB73"/>
  <c r="AD73"/>
  <c r="AE73"/>
  <c r="AG73"/>
  <c r="AH73"/>
  <c r="AJ73"/>
  <c r="AK73"/>
  <c r="AM73"/>
  <c r="AN73"/>
  <c r="AO73"/>
  <c r="AQ73"/>
  <c r="AR73"/>
  <c r="AS73"/>
  <c r="AT73"/>
  <c r="AU73"/>
  <c r="AV73"/>
  <c r="AW73"/>
  <c r="AX73"/>
  <c r="AY73"/>
  <c r="BB73"/>
  <c r="U74"/>
  <c r="W74"/>
  <c r="Y74"/>
  <c r="AA74"/>
  <c r="AB74"/>
  <c r="AD74"/>
  <c r="AE74"/>
  <c r="AG74"/>
  <c r="AH74"/>
  <c r="AJ74"/>
  <c r="AK74"/>
  <c r="AM74"/>
  <c r="AN74"/>
  <c r="AO74"/>
  <c r="AQ74"/>
  <c r="AR74"/>
  <c r="AS74"/>
  <c r="AT74"/>
  <c r="AU74"/>
  <c r="AV74"/>
  <c r="AW74"/>
  <c r="AX74"/>
  <c r="AY74"/>
  <c r="BB74"/>
  <c r="U76"/>
  <c r="W76"/>
  <c r="Y76"/>
  <c r="AA76"/>
  <c r="AB76"/>
  <c r="AD76"/>
  <c r="AE76"/>
  <c r="AG76"/>
  <c r="AH76"/>
  <c r="AJ76"/>
  <c r="AK76"/>
  <c r="AM76"/>
  <c r="AN76"/>
  <c r="AO76"/>
  <c r="AQ76"/>
  <c r="AR76"/>
  <c r="AS76"/>
  <c r="AT76"/>
  <c r="AU76"/>
  <c r="AV76"/>
  <c r="AW76"/>
  <c r="AX76"/>
  <c r="AY76"/>
  <c r="BB76"/>
  <c r="U77"/>
  <c r="W77"/>
  <c r="Y77"/>
  <c r="AA77"/>
  <c r="AB77"/>
  <c r="AD77"/>
  <c r="AE77"/>
  <c r="AG77"/>
  <c r="AH77"/>
  <c r="AJ77"/>
  <c r="AK77"/>
  <c r="AM77"/>
  <c r="AN77"/>
  <c r="AO77"/>
  <c r="AQ77"/>
  <c r="AR77"/>
  <c r="AS77"/>
  <c r="AT77"/>
  <c r="AU77"/>
  <c r="AV77"/>
  <c r="AW77"/>
  <c r="AX77"/>
  <c r="AY77"/>
  <c r="BB77"/>
  <c r="U78"/>
  <c r="W78"/>
  <c r="Y78"/>
  <c r="AA78"/>
  <c r="AB78"/>
  <c r="AD78"/>
  <c r="AE78"/>
  <c r="AG78"/>
  <c r="AH78"/>
  <c r="AJ78"/>
  <c r="AK78"/>
  <c r="AM78"/>
  <c r="AN78"/>
  <c r="AO78"/>
  <c r="AQ78"/>
  <c r="AR78"/>
  <c r="AS78"/>
  <c r="AT78"/>
  <c r="AU78"/>
  <c r="AV78"/>
  <c r="AW78"/>
  <c r="AX78"/>
  <c r="AY78"/>
  <c r="BB78"/>
  <c r="U79"/>
  <c r="W79"/>
  <c r="Y79"/>
  <c r="AA79"/>
  <c r="AB79"/>
  <c r="AD79"/>
  <c r="AE79"/>
  <c r="AG79"/>
  <c r="AH79"/>
  <c r="AJ79"/>
  <c r="AK79"/>
  <c r="AM79"/>
  <c r="AN79"/>
  <c r="AO79"/>
  <c r="AQ79"/>
  <c r="AR79"/>
  <c r="AS79"/>
  <c r="AT79"/>
  <c r="AU79"/>
  <c r="AV79"/>
  <c r="AW79"/>
  <c r="AX79"/>
  <c r="AY79"/>
  <c r="BB79"/>
  <c r="U80"/>
  <c r="W80"/>
  <c r="Y80"/>
  <c r="AA80"/>
  <c r="AB80"/>
  <c r="AD80"/>
  <c r="AE80"/>
  <c r="AG80"/>
  <c r="AH80"/>
  <c r="AJ80"/>
  <c r="AK80"/>
  <c r="AM80"/>
  <c r="AN80"/>
  <c r="AO80"/>
  <c r="AQ80"/>
  <c r="AR80"/>
  <c r="AS80"/>
  <c r="AT80"/>
  <c r="AU80"/>
  <c r="AV80"/>
  <c r="AW80"/>
  <c r="AX80"/>
  <c r="AY80"/>
  <c r="BB80"/>
  <c r="U82"/>
  <c r="W82"/>
  <c r="Y82"/>
  <c r="AA82"/>
  <c r="AB82"/>
  <c r="AD82"/>
  <c r="AE82"/>
  <c r="AG82"/>
  <c r="AH82"/>
  <c r="AJ82"/>
  <c r="AK82"/>
  <c r="AM82"/>
  <c r="AN82"/>
  <c r="AO82"/>
  <c r="AQ82"/>
  <c r="AR82"/>
  <c r="AS82"/>
  <c r="AT82"/>
  <c r="AU82"/>
  <c r="AV82"/>
  <c r="AW82"/>
  <c r="AX82"/>
  <c r="AY82"/>
  <c r="BB82"/>
  <c r="U83"/>
  <c r="W83"/>
  <c r="Y83"/>
  <c r="AA83"/>
  <c r="AB83"/>
  <c r="AD83"/>
  <c r="AE83"/>
  <c r="AG83"/>
  <c r="AH83"/>
  <c r="AJ83"/>
  <c r="AK83"/>
  <c r="AM83"/>
  <c r="AN83"/>
  <c r="AO83"/>
  <c r="AQ83"/>
  <c r="AR83"/>
  <c r="AS83"/>
  <c r="AT83"/>
  <c r="AU83"/>
  <c r="AV83"/>
  <c r="AW83"/>
  <c r="AX83"/>
  <c r="AY83"/>
  <c r="BB83"/>
  <c r="U84"/>
  <c r="W84"/>
  <c r="Y84"/>
  <c r="AA84"/>
  <c r="AB84"/>
  <c r="AD84"/>
  <c r="AE84"/>
  <c r="AG84"/>
  <c r="AH84"/>
  <c r="AJ84"/>
  <c r="AK84"/>
  <c r="AM84"/>
  <c r="AN84"/>
  <c r="AO84"/>
  <c r="AQ84"/>
  <c r="AR84"/>
  <c r="AS84"/>
  <c r="AT84"/>
  <c r="AU84"/>
  <c r="AV84"/>
  <c r="AW84"/>
  <c r="AX84"/>
  <c r="AY84"/>
  <c r="BB84"/>
  <c r="U85"/>
  <c r="W85"/>
  <c r="Y85"/>
  <c r="AA85"/>
  <c r="AB85"/>
  <c r="AD85"/>
  <c r="AE85"/>
  <c r="AG85"/>
  <c r="AH85"/>
  <c r="AJ85"/>
  <c r="AK85"/>
  <c r="AM85"/>
  <c r="AN85"/>
  <c r="AO85"/>
  <c r="AQ85"/>
  <c r="AR85"/>
  <c r="AS85"/>
  <c r="AT85"/>
  <c r="AU85"/>
  <c r="AV85"/>
  <c r="AW85"/>
  <c r="AX85"/>
  <c r="AY85"/>
  <c r="BB85"/>
  <c r="U87"/>
  <c r="W87"/>
  <c r="Y87"/>
  <c r="AA87"/>
  <c r="AB87"/>
  <c r="AD87"/>
  <c r="AE87"/>
  <c r="AG87"/>
  <c r="AH87"/>
  <c r="AJ87"/>
  <c r="AK87"/>
  <c r="AM87"/>
  <c r="AN87"/>
  <c r="AO87"/>
  <c r="AQ87"/>
  <c r="AR87"/>
  <c r="AS87"/>
  <c r="AT87"/>
  <c r="AU87"/>
  <c r="AV87"/>
  <c r="AW87"/>
  <c r="AX87"/>
  <c r="AY87"/>
  <c r="BB87"/>
  <c r="U88"/>
  <c r="W88"/>
  <c r="Y88"/>
  <c r="AA88"/>
  <c r="AB88"/>
  <c r="AD88"/>
  <c r="AE88"/>
  <c r="AG88"/>
  <c r="AH88"/>
  <c r="AJ88"/>
  <c r="AK88"/>
  <c r="AM88"/>
  <c r="AN88"/>
  <c r="AO88"/>
  <c r="AQ88"/>
  <c r="AR88"/>
  <c r="AS88"/>
  <c r="AT88"/>
  <c r="AU88"/>
  <c r="AV88"/>
  <c r="AW88"/>
  <c r="AX88"/>
  <c r="AY88"/>
  <c r="BB88"/>
  <c r="U89"/>
  <c r="W89"/>
  <c r="Y89"/>
  <c r="AA89"/>
  <c r="AB89"/>
  <c r="AD89"/>
  <c r="AE89"/>
  <c r="AG89"/>
  <c r="AH89"/>
  <c r="AJ89"/>
  <c r="AK89"/>
  <c r="AM89"/>
  <c r="AN89"/>
  <c r="AO89"/>
  <c r="AQ89"/>
  <c r="AR89"/>
  <c r="AS89"/>
  <c r="AT89"/>
  <c r="AU89"/>
  <c r="AV89"/>
  <c r="AW89"/>
  <c r="AX89"/>
  <c r="AY89"/>
  <c r="BB89"/>
  <c r="U90"/>
  <c r="W90"/>
  <c r="Y90"/>
  <c r="AA90"/>
  <c r="AB90"/>
  <c r="AD90"/>
  <c r="AE90"/>
  <c r="AG90"/>
  <c r="AH90"/>
  <c r="AJ90"/>
  <c r="AK90"/>
  <c r="AM90"/>
  <c r="AN90"/>
  <c r="AO90"/>
  <c r="AQ90"/>
  <c r="AR90"/>
  <c r="AS90"/>
  <c r="AT90"/>
  <c r="AU90"/>
  <c r="AV90"/>
  <c r="AW90"/>
  <c r="AX90"/>
  <c r="AY90"/>
  <c r="BB90"/>
  <c r="U91"/>
  <c r="W91"/>
  <c r="Y91"/>
  <c r="AA91"/>
  <c r="AB91"/>
  <c r="AD91"/>
  <c r="AE91"/>
  <c r="AG91"/>
  <c r="AH91"/>
  <c r="AJ91"/>
  <c r="AK91"/>
  <c r="AM91"/>
  <c r="AN91"/>
  <c r="AO91"/>
  <c r="AQ91"/>
  <c r="AR91"/>
  <c r="AS91"/>
  <c r="AT91"/>
  <c r="AU91"/>
  <c r="AV91"/>
  <c r="AW91"/>
  <c r="AX91"/>
  <c r="AY91"/>
  <c r="BB91"/>
  <c r="U92"/>
  <c r="W92"/>
  <c r="Y92"/>
  <c r="AA92"/>
  <c r="AB92"/>
  <c r="AD92"/>
  <c r="AE92"/>
  <c r="AG92"/>
  <c r="AH92"/>
  <c r="AJ92"/>
  <c r="AK92"/>
  <c r="AM92"/>
  <c r="AN92"/>
  <c r="AO92"/>
  <c r="AQ92"/>
  <c r="AR92"/>
  <c r="AS92"/>
  <c r="AT92"/>
  <c r="AU92"/>
  <c r="AV92"/>
  <c r="AW92"/>
  <c r="AX92"/>
  <c r="AY92"/>
  <c r="BB92"/>
  <c r="U93"/>
  <c r="W93"/>
  <c r="Y93"/>
  <c r="AA93"/>
  <c r="AB93"/>
  <c r="AD93"/>
  <c r="AE93"/>
  <c r="AG93"/>
  <c r="AH93"/>
  <c r="AJ93"/>
  <c r="AK93"/>
  <c r="AM93"/>
  <c r="AN93"/>
  <c r="AO93"/>
  <c r="AQ93"/>
  <c r="AR93"/>
  <c r="AS93"/>
  <c r="AT93"/>
  <c r="AU93"/>
  <c r="AV93"/>
  <c r="AW93"/>
  <c r="AX93"/>
  <c r="AY93"/>
  <c r="BB93"/>
  <c r="U94"/>
  <c r="W94"/>
  <c r="Y94"/>
  <c r="AA94"/>
  <c r="AB94"/>
  <c r="AD94"/>
  <c r="AE94"/>
  <c r="AG94"/>
  <c r="AH94"/>
  <c r="AJ94"/>
  <c r="AK94"/>
  <c r="AM94"/>
  <c r="AN94"/>
  <c r="AO94"/>
  <c r="AQ94"/>
  <c r="AR94"/>
  <c r="AS94"/>
  <c r="AT94"/>
  <c r="AU94"/>
  <c r="AV94"/>
  <c r="AW94"/>
  <c r="AX94"/>
  <c r="AY94"/>
  <c r="BB94"/>
  <c r="U95"/>
  <c r="W95"/>
  <c r="Y95"/>
  <c r="AA95"/>
  <c r="AB95"/>
  <c r="AD95"/>
  <c r="AE95"/>
  <c r="AG95"/>
  <c r="AH95"/>
  <c r="AJ95"/>
  <c r="AK95"/>
  <c r="AM95"/>
  <c r="AN95"/>
  <c r="AO95"/>
  <c r="AQ95"/>
  <c r="AR95"/>
  <c r="AS95"/>
  <c r="AT95"/>
  <c r="AU95"/>
  <c r="AV95"/>
  <c r="AW95"/>
  <c r="AX95"/>
  <c r="AY95"/>
  <c r="BB95"/>
  <c r="U97"/>
  <c r="W97"/>
  <c r="Y97"/>
  <c r="AA97"/>
  <c r="AB97"/>
  <c r="AD97"/>
  <c r="AE97"/>
  <c r="AG97"/>
  <c r="AH97"/>
  <c r="AJ97"/>
  <c r="AK97"/>
  <c r="AM97"/>
  <c r="AN97"/>
  <c r="AO97"/>
  <c r="AQ97"/>
  <c r="AR97"/>
  <c r="AS97"/>
  <c r="AT97"/>
  <c r="AU97"/>
  <c r="AV97"/>
  <c r="AW97"/>
  <c r="AX97"/>
  <c r="AY97"/>
  <c r="BB97"/>
  <c r="U98"/>
  <c r="W98"/>
  <c r="Y98"/>
  <c r="AA98"/>
  <c r="AB98"/>
  <c r="AD98"/>
  <c r="AE98"/>
  <c r="AG98"/>
  <c r="AH98"/>
  <c r="AJ98"/>
  <c r="AK98"/>
  <c r="AM98"/>
  <c r="AN98"/>
  <c r="AO98"/>
  <c r="AQ98"/>
  <c r="AR98"/>
  <c r="AS98"/>
  <c r="AT98"/>
  <c r="AU98"/>
  <c r="AV98"/>
  <c r="AW98"/>
  <c r="AX98"/>
  <c r="AY98"/>
  <c r="BB98"/>
  <c r="U99"/>
  <c r="W99"/>
  <c r="Y99"/>
  <c r="AA99"/>
  <c r="AB99"/>
  <c r="AD99"/>
  <c r="AE99"/>
  <c r="AG99"/>
  <c r="AH99"/>
  <c r="AJ99"/>
  <c r="AK99"/>
  <c r="AM99"/>
  <c r="AN99"/>
  <c r="AO99"/>
  <c r="AQ99"/>
  <c r="AR99"/>
  <c r="AS99"/>
  <c r="AT99"/>
  <c r="AU99"/>
  <c r="AV99"/>
  <c r="AW99"/>
  <c r="AX99"/>
  <c r="AY99"/>
  <c r="BB99"/>
  <c r="U100"/>
  <c r="W100"/>
  <c r="Y100"/>
  <c r="AA100"/>
  <c r="AB100"/>
  <c r="AD100"/>
  <c r="AE100"/>
  <c r="AG100"/>
  <c r="AH100"/>
  <c r="AJ100"/>
  <c r="AK100"/>
  <c r="AM100"/>
  <c r="AN100"/>
  <c r="AO100"/>
  <c r="AQ100"/>
  <c r="AR100"/>
  <c r="AS100"/>
  <c r="AT100"/>
  <c r="AU100"/>
  <c r="AV100"/>
  <c r="AW100"/>
  <c r="AX100"/>
  <c r="AY100"/>
  <c r="BB100"/>
  <c r="U101"/>
  <c r="W101"/>
  <c r="Y101"/>
  <c r="AA101"/>
  <c r="AB101"/>
  <c r="AD101"/>
  <c r="AE101"/>
  <c r="AG101"/>
  <c r="AH101"/>
  <c r="AJ101"/>
  <c r="AK101"/>
  <c r="AM101"/>
  <c r="AN101"/>
  <c r="AO101"/>
  <c r="AQ101"/>
  <c r="AR101"/>
  <c r="AS101"/>
  <c r="AT101"/>
  <c r="AU101"/>
  <c r="AV101"/>
  <c r="AW101"/>
  <c r="AX101"/>
  <c r="AY101"/>
  <c r="BB101"/>
  <c r="U102"/>
  <c r="W102"/>
  <c r="Y102"/>
  <c r="AA102"/>
  <c r="AB102"/>
  <c r="AD102"/>
  <c r="AE102"/>
  <c r="AG102"/>
  <c r="AH102"/>
  <c r="AJ102"/>
  <c r="AK102"/>
  <c r="AM102"/>
  <c r="AN102"/>
  <c r="AO102"/>
  <c r="AQ102"/>
  <c r="AR102"/>
  <c r="AS102"/>
  <c r="AT102"/>
  <c r="AU102"/>
  <c r="AV102"/>
  <c r="AW102"/>
  <c r="AX102"/>
  <c r="AY102"/>
  <c r="BB102"/>
  <c r="U104"/>
  <c r="W104"/>
  <c r="Y104"/>
  <c r="AA104"/>
  <c r="AB104"/>
  <c r="AD104"/>
  <c r="AE104"/>
  <c r="AG104"/>
  <c r="AH104"/>
  <c r="AJ104"/>
  <c r="AK104"/>
  <c r="AM104"/>
  <c r="AN104"/>
  <c r="AO104"/>
  <c r="AQ104"/>
  <c r="AR104"/>
  <c r="AS104"/>
  <c r="AT104"/>
  <c r="AU104"/>
  <c r="AV104"/>
  <c r="AW104"/>
  <c r="AX104"/>
  <c r="AY104"/>
  <c r="BB104"/>
  <c r="U105"/>
  <c r="W105"/>
  <c r="Y105"/>
  <c r="AA105"/>
  <c r="AB105"/>
  <c r="AD105"/>
  <c r="AE105"/>
  <c r="AG105"/>
  <c r="AH105"/>
  <c r="AJ105"/>
  <c r="AK105"/>
  <c r="AM105"/>
  <c r="AN105"/>
  <c r="AO105"/>
  <c r="AQ105"/>
  <c r="AR105"/>
  <c r="AS105"/>
  <c r="AT105"/>
  <c r="AU105"/>
  <c r="AV105"/>
  <c r="AW105"/>
  <c r="AX105"/>
  <c r="AY105"/>
  <c r="BB105"/>
  <c r="U106"/>
  <c r="W106"/>
  <c r="Y106"/>
  <c r="AA106"/>
  <c r="AB106"/>
  <c r="AD106"/>
  <c r="AE106"/>
  <c r="AG106"/>
  <c r="AH106"/>
  <c r="AJ106"/>
  <c r="AK106"/>
  <c r="AM106"/>
  <c r="AN106"/>
  <c r="AO106"/>
  <c r="AQ106"/>
  <c r="AR106"/>
  <c r="AS106"/>
  <c r="AT106"/>
  <c r="AU106"/>
  <c r="AV106"/>
  <c r="AW106"/>
  <c r="AX106"/>
  <c r="AY106"/>
  <c r="BB106"/>
  <c r="U107"/>
  <c r="W107"/>
  <c r="Y107"/>
  <c r="AA107"/>
  <c r="AB107"/>
  <c r="AD107"/>
  <c r="AE107"/>
  <c r="AG107"/>
  <c r="AH107"/>
  <c r="AJ107"/>
  <c r="AK107"/>
  <c r="AM107"/>
  <c r="AN107"/>
  <c r="AO107"/>
  <c r="AQ107"/>
  <c r="AR107"/>
  <c r="AS107"/>
  <c r="AT107"/>
  <c r="AU107"/>
  <c r="AV107"/>
  <c r="AW107"/>
  <c r="AX107"/>
  <c r="AY107"/>
  <c r="BB107"/>
  <c r="U108"/>
  <c r="W108"/>
  <c r="Y108"/>
  <c r="AA108"/>
  <c r="AB108"/>
  <c r="AD108"/>
  <c r="AE108"/>
  <c r="AG108"/>
  <c r="AH108"/>
  <c r="AJ108"/>
  <c r="AK108"/>
  <c r="AM108"/>
  <c r="AN108"/>
  <c r="AO108"/>
  <c r="AQ108"/>
  <c r="AR108"/>
  <c r="AS108"/>
  <c r="AT108"/>
  <c r="AU108"/>
  <c r="AV108"/>
  <c r="AW108"/>
  <c r="AX108"/>
  <c r="AY108"/>
  <c r="BB108"/>
  <c r="U109"/>
  <c r="W109"/>
  <c r="Y109"/>
  <c r="AA109"/>
  <c r="AB109"/>
  <c r="AD109"/>
  <c r="AE109"/>
  <c r="AG109"/>
  <c r="AH109"/>
  <c r="AJ109"/>
  <c r="AK109"/>
  <c r="AM109"/>
  <c r="AN109"/>
  <c r="AO109"/>
  <c r="AQ109"/>
  <c r="AR109"/>
  <c r="AS109"/>
  <c r="AT109"/>
  <c r="AU109"/>
  <c r="AV109"/>
  <c r="AW109"/>
  <c r="AX109"/>
  <c r="AY109"/>
  <c r="BB109"/>
  <c r="U110"/>
  <c r="W110"/>
  <c r="Y110"/>
  <c r="AA110"/>
  <c r="AB110"/>
  <c r="AD110"/>
  <c r="AE110"/>
  <c r="AG110"/>
  <c r="AH110"/>
  <c r="AJ110"/>
  <c r="AK110"/>
  <c r="AM110"/>
  <c r="AN110"/>
  <c r="AO110"/>
  <c r="AQ110"/>
  <c r="AR110"/>
  <c r="AS110"/>
  <c r="AT110"/>
  <c r="AU110"/>
  <c r="AV110"/>
  <c r="AW110"/>
  <c r="AX110"/>
  <c r="AY110"/>
  <c r="BB110"/>
  <c r="U111"/>
  <c r="W111"/>
  <c r="Y111"/>
  <c r="AA111"/>
  <c r="AB111"/>
  <c r="AD111"/>
  <c r="AE111"/>
  <c r="AG111"/>
  <c r="AH111"/>
  <c r="AJ111"/>
  <c r="AK111"/>
  <c r="AM111"/>
  <c r="AN111"/>
  <c r="AO111"/>
  <c r="AQ111"/>
  <c r="AR111"/>
  <c r="AS111"/>
  <c r="AT111"/>
  <c r="AU111"/>
  <c r="AV111"/>
  <c r="AW111"/>
  <c r="AX111"/>
  <c r="AY111"/>
  <c r="BB111"/>
  <c r="U112"/>
  <c r="W112"/>
  <c r="Y112"/>
  <c r="AA112"/>
  <c r="AB112"/>
  <c r="AD112"/>
  <c r="AE112"/>
  <c r="AG112"/>
  <c r="AH112"/>
  <c r="AJ112"/>
  <c r="AK112"/>
  <c r="AM112"/>
  <c r="AN112"/>
  <c r="AO112"/>
  <c r="AQ112"/>
  <c r="AR112"/>
  <c r="AS112"/>
  <c r="AT112"/>
  <c r="AU112"/>
  <c r="AV112"/>
  <c r="AW112"/>
  <c r="AX112"/>
  <c r="AY112"/>
  <c r="BB112"/>
  <c r="U113"/>
  <c r="W113"/>
  <c r="Y113"/>
  <c r="AA113"/>
  <c r="AB113"/>
  <c r="AD113"/>
  <c r="AE113"/>
  <c r="AG113"/>
  <c r="AH113"/>
  <c r="AJ113"/>
  <c r="AK113"/>
  <c r="AM113"/>
  <c r="AN113"/>
  <c r="AO113"/>
  <c r="AQ113"/>
  <c r="AR113"/>
  <c r="AS113"/>
  <c r="AT113"/>
  <c r="AU113"/>
  <c r="AV113"/>
  <c r="AW113"/>
  <c r="AX113"/>
  <c r="AY113"/>
  <c r="BB113"/>
  <c r="U114"/>
  <c r="W114"/>
  <c r="Y114"/>
  <c r="AA114"/>
  <c r="AB114"/>
  <c r="AD114"/>
  <c r="AE114"/>
  <c r="AG114"/>
  <c r="AH114"/>
  <c r="AJ114"/>
  <c r="AK114"/>
  <c r="AM114"/>
  <c r="AN114"/>
  <c r="AO114"/>
  <c r="AQ114"/>
  <c r="AR114"/>
  <c r="AS114"/>
  <c r="AT114"/>
  <c r="AU114"/>
  <c r="AV114"/>
  <c r="AW114"/>
  <c r="AX114"/>
  <c r="AY114"/>
  <c r="BB114"/>
  <c r="U115"/>
  <c r="W115"/>
  <c r="Y115"/>
  <c r="AA115"/>
  <c r="AB115"/>
  <c r="AD115"/>
  <c r="AE115"/>
  <c r="AG115"/>
  <c r="AH115"/>
  <c r="AJ115"/>
  <c r="AK115"/>
  <c r="AM115"/>
  <c r="AN115"/>
  <c r="AO115"/>
  <c r="AQ115"/>
  <c r="AR115"/>
  <c r="AS115"/>
  <c r="AT115"/>
  <c r="AU115"/>
  <c r="AV115"/>
  <c r="AW115"/>
  <c r="AX115"/>
  <c r="AY115"/>
  <c r="BB115"/>
  <c r="U117"/>
  <c r="W117"/>
  <c r="Y117"/>
  <c r="AA117"/>
  <c r="AB117"/>
  <c r="AD117"/>
  <c r="AE117"/>
  <c r="AG117"/>
  <c r="AH117"/>
  <c r="AJ117"/>
  <c r="AK117"/>
  <c r="AM117"/>
  <c r="AN117"/>
  <c r="AO117"/>
  <c r="AQ117"/>
  <c r="AR117"/>
  <c r="AS117"/>
  <c r="AT117"/>
  <c r="AU117"/>
  <c r="AV117"/>
  <c r="AW117"/>
  <c r="AX117"/>
  <c r="AY117"/>
  <c r="BB117"/>
  <c r="U118"/>
  <c r="W118"/>
  <c r="Y118"/>
  <c r="AA118"/>
  <c r="AB118"/>
  <c r="AD118"/>
  <c r="AE118"/>
  <c r="AG118"/>
  <c r="AH118"/>
  <c r="AJ118"/>
  <c r="AK118"/>
  <c r="AM118"/>
  <c r="AN118"/>
  <c r="AO118"/>
  <c r="AQ118"/>
  <c r="AR118"/>
  <c r="AS118"/>
  <c r="AT118"/>
  <c r="AU118"/>
  <c r="AV118"/>
  <c r="AW118"/>
  <c r="AX118"/>
  <c r="AY118"/>
  <c r="BB118"/>
  <c r="U119"/>
  <c r="W119"/>
  <c r="Y119"/>
  <c r="AA119"/>
  <c r="AB119"/>
  <c r="AD119"/>
  <c r="AE119"/>
  <c r="AG119"/>
  <c r="AH119"/>
  <c r="AJ119"/>
  <c r="AK119"/>
  <c r="AM119"/>
  <c r="AN119"/>
  <c r="AO119"/>
  <c r="AQ119"/>
  <c r="AR119"/>
  <c r="AS119"/>
  <c r="AT119"/>
  <c r="AU119"/>
  <c r="AV119"/>
  <c r="AW119"/>
  <c r="AX119"/>
  <c r="AY119"/>
  <c r="BB119"/>
  <c r="U120"/>
  <c r="W120"/>
  <c r="Y120"/>
  <c r="AA120"/>
  <c r="AB120"/>
  <c r="AD120"/>
  <c r="AE120"/>
  <c r="AG120"/>
  <c r="AH120"/>
  <c r="AJ120"/>
  <c r="AK120"/>
  <c r="AM120"/>
  <c r="AN120"/>
  <c r="AO120"/>
  <c r="AQ120"/>
  <c r="AR120"/>
  <c r="AS120"/>
  <c r="AT120"/>
  <c r="AU120"/>
  <c r="AV120"/>
  <c r="AW120"/>
  <c r="AX120"/>
  <c r="AY120"/>
  <c r="BB120"/>
  <c r="U121"/>
  <c r="W121"/>
  <c r="Y121"/>
  <c r="AA121"/>
  <c r="AB121"/>
  <c r="AD121"/>
  <c r="AE121"/>
  <c r="AG121"/>
  <c r="AH121"/>
  <c r="AJ121"/>
  <c r="AK121"/>
  <c r="AM121"/>
  <c r="AN121"/>
  <c r="AO121"/>
  <c r="AQ121"/>
  <c r="AR121"/>
  <c r="AS121"/>
  <c r="AT121"/>
  <c r="AU121"/>
  <c r="AV121"/>
  <c r="AW121"/>
  <c r="AX121"/>
  <c r="AY121"/>
  <c r="BB121"/>
  <c r="U122"/>
  <c r="W122"/>
  <c r="Y122"/>
  <c r="AA122"/>
  <c r="AB122"/>
  <c r="AD122"/>
  <c r="AE122"/>
  <c r="AG122"/>
  <c r="AH122"/>
  <c r="AJ122"/>
  <c r="AK122"/>
  <c r="AM122"/>
  <c r="AN122"/>
  <c r="AO122"/>
  <c r="AQ122"/>
  <c r="AR122"/>
  <c r="AS122"/>
  <c r="AT122"/>
  <c r="AU122"/>
  <c r="AV122"/>
  <c r="AW122"/>
  <c r="AX122"/>
  <c r="AY122"/>
  <c r="BB122"/>
  <c r="U123"/>
  <c r="W123"/>
  <c r="Y123"/>
  <c r="AA123"/>
  <c r="AB123"/>
  <c r="AD123"/>
  <c r="AE123"/>
  <c r="AG123"/>
  <c r="AH123"/>
  <c r="AJ123"/>
  <c r="AK123"/>
  <c r="AM123"/>
  <c r="AN123"/>
  <c r="AO123"/>
  <c r="AQ123"/>
  <c r="AR123"/>
  <c r="AS123"/>
  <c r="AT123"/>
  <c r="AU123"/>
  <c r="AV123"/>
  <c r="AW123"/>
  <c r="AX123"/>
  <c r="AY123"/>
  <c r="BB123"/>
  <c r="U124"/>
  <c r="W124"/>
  <c r="AB124"/>
  <c r="AD124"/>
  <c r="AE124"/>
  <c r="AG124"/>
  <c r="AH124"/>
  <c r="AJ124"/>
  <c r="AK124"/>
  <c r="AM124"/>
  <c r="AN124"/>
  <c r="AO124"/>
  <c r="AS124"/>
  <c r="AT124"/>
  <c r="AU124"/>
  <c r="AV124"/>
  <c r="AW124"/>
  <c r="AX124"/>
  <c r="AY124"/>
  <c r="BB124"/>
  <c r="U126"/>
  <c r="W126"/>
  <c r="AB126"/>
  <c r="AD126"/>
  <c r="AE126"/>
  <c r="AG126"/>
  <c r="AH126"/>
  <c r="AJ126"/>
  <c r="AK126"/>
  <c r="AM126"/>
  <c r="AN126"/>
  <c r="AO126"/>
  <c r="AS126"/>
  <c r="AT126"/>
  <c r="AU126"/>
  <c r="AV126"/>
  <c r="AW126"/>
  <c r="AX126"/>
  <c r="AY126"/>
  <c r="BB126"/>
  <c r="U127"/>
  <c r="W127"/>
  <c r="AB127"/>
  <c r="AD127"/>
  <c r="AE127"/>
  <c r="AG127"/>
  <c r="AH127"/>
  <c r="AJ127"/>
  <c r="AK127"/>
  <c r="AM127"/>
  <c r="AN127"/>
  <c r="AO127"/>
  <c r="AS127"/>
  <c r="AT127"/>
  <c r="AU127"/>
  <c r="AV127"/>
  <c r="AW127"/>
  <c r="AX127"/>
  <c r="AY127"/>
  <c r="BB127"/>
  <c r="U128"/>
  <c r="W128"/>
  <c r="AB128"/>
  <c r="AD128"/>
  <c r="AE128"/>
  <c r="AG128"/>
  <c r="AH128"/>
  <c r="AJ128"/>
  <c r="AK128"/>
  <c r="AM128"/>
  <c r="AN128"/>
  <c r="AO128"/>
  <c r="AS128"/>
  <c r="AT128"/>
  <c r="AU128"/>
  <c r="AV128"/>
  <c r="AW128"/>
  <c r="AX128"/>
  <c r="AY128"/>
  <c r="BB128"/>
  <c r="U129"/>
  <c r="W129"/>
  <c r="AB129"/>
  <c r="AD129"/>
  <c r="AE129"/>
  <c r="AG129"/>
  <c r="AH129"/>
  <c r="AJ129"/>
  <c r="AK129"/>
  <c r="AM129"/>
  <c r="AN129"/>
  <c r="AO129"/>
  <c r="AS129"/>
  <c r="AT129"/>
  <c r="AU129"/>
  <c r="AV129"/>
  <c r="AW129"/>
  <c r="AX129"/>
  <c r="AY129"/>
  <c r="BB129"/>
  <c r="U130"/>
  <c r="W130"/>
  <c r="Y130"/>
  <c r="AA130"/>
  <c r="AB130"/>
  <c r="AD130"/>
  <c r="AE130"/>
  <c r="AG130"/>
  <c r="AH130"/>
  <c r="AJ130"/>
  <c r="AK130"/>
  <c r="AM130"/>
  <c r="AN130"/>
  <c r="AO130"/>
  <c r="AQ130"/>
  <c r="AR130"/>
  <c r="AS130"/>
  <c r="AT130"/>
  <c r="AU130"/>
  <c r="AV130"/>
  <c r="AW130"/>
  <c r="AX130"/>
  <c r="AY130"/>
  <c r="BB130"/>
  <c r="U132"/>
  <c r="W132"/>
  <c r="Y132"/>
  <c r="AA132"/>
  <c r="AB132"/>
  <c r="AD132"/>
  <c r="AE132"/>
  <c r="AG132"/>
  <c r="AH132"/>
  <c r="AJ132"/>
  <c r="AK132"/>
  <c r="AM132"/>
  <c r="AN132"/>
  <c r="AO132"/>
  <c r="AQ132"/>
  <c r="AR132"/>
  <c r="AS132"/>
  <c r="AT132"/>
  <c r="AU132"/>
  <c r="AV132"/>
  <c r="AW132"/>
  <c r="AX132"/>
  <c r="AY132"/>
  <c r="BB132"/>
  <c r="U133"/>
  <c r="W133"/>
  <c r="Y133"/>
  <c r="AA133"/>
  <c r="AB133"/>
  <c r="AD133"/>
  <c r="AE133"/>
  <c r="AG133"/>
  <c r="AH133"/>
  <c r="AJ133"/>
  <c r="AK133"/>
  <c r="AM133"/>
  <c r="AN133"/>
  <c r="AO133"/>
  <c r="AQ133"/>
  <c r="AR133"/>
  <c r="AS133"/>
  <c r="AT133"/>
  <c r="AU133"/>
  <c r="AV133"/>
  <c r="AW133"/>
  <c r="AX133"/>
  <c r="AY133"/>
  <c r="BB133"/>
  <c r="U134"/>
  <c r="W134"/>
  <c r="Y134"/>
  <c r="AA134"/>
  <c r="AB134"/>
  <c r="AD134"/>
  <c r="AE134"/>
  <c r="AG134"/>
  <c r="AH134"/>
  <c r="AJ134"/>
  <c r="AK134"/>
  <c r="AM134"/>
  <c r="AN134"/>
  <c r="AO134"/>
  <c r="AQ134"/>
  <c r="AR134"/>
  <c r="AS134"/>
  <c r="AT134"/>
  <c r="AU134"/>
  <c r="AV134"/>
  <c r="AW134"/>
  <c r="AX134"/>
  <c r="AY134"/>
  <c r="BB134"/>
  <c r="U135"/>
  <c r="W135"/>
  <c r="Y135"/>
  <c r="AA135"/>
  <c r="AB135"/>
  <c r="AD135"/>
  <c r="AE135"/>
  <c r="AG135"/>
  <c r="AH135"/>
  <c r="AJ135"/>
  <c r="AK135"/>
  <c r="AM135"/>
  <c r="AN135"/>
  <c r="AO135"/>
  <c r="AQ135"/>
  <c r="AR135"/>
  <c r="AS135"/>
  <c r="AT135"/>
  <c r="AU135"/>
  <c r="AV135"/>
  <c r="AW135"/>
  <c r="AX135"/>
  <c r="AY135"/>
  <c r="BB135"/>
  <c r="U136"/>
  <c r="W136"/>
  <c r="Y136"/>
  <c r="AA136"/>
  <c r="AB136"/>
  <c r="AD136"/>
  <c r="AE136"/>
  <c r="AG136"/>
  <c r="AH136"/>
  <c r="AJ136"/>
  <c r="AK136"/>
  <c r="AM136"/>
  <c r="AN136"/>
  <c r="AO136"/>
  <c r="AQ136"/>
  <c r="AR136"/>
  <c r="AS136"/>
  <c r="AT136"/>
  <c r="AU136"/>
  <c r="AV136"/>
  <c r="AW136"/>
  <c r="AX136"/>
  <c r="AY136"/>
  <c r="BB136"/>
  <c r="U137"/>
  <c r="W137"/>
  <c r="Y137"/>
  <c r="AA137"/>
  <c r="AB137"/>
  <c r="AD137"/>
  <c r="AE137"/>
  <c r="AG137"/>
  <c r="AH137"/>
  <c r="AJ137"/>
  <c r="AK137"/>
  <c r="AM137"/>
  <c r="AN137"/>
  <c r="AO137"/>
  <c r="AQ137"/>
  <c r="AR137"/>
  <c r="AS137"/>
  <c r="AT137"/>
  <c r="AU137"/>
  <c r="AV137"/>
  <c r="AW137"/>
  <c r="AX137"/>
  <c r="AY137"/>
  <c r="BB137"/>
  <c r="U138"/>
  <c r="W138"/>
  <c r="Y138"/>
  <c r="AA138"/>
  <c r="AB138"/>
  <c r="AD138"/>
  <c r="AE138"/>
  <c r="AG138"/>
  <c r="AH138"/>
  <c r="AJ138"/>
  <c r="AK138"/>
  <c r="AM138"/>
  <c r="AN138"/>
  <c r="AO138"/>
  <c r="AQ138"/>
  <c r="AR138"/>
  <c r="AS138"/>
  <c r="AT138"/>
  <c r="AU138"/>
  <c r="AV138"/>
  <c r="AW138"/>
  <c r="AX138"/>
  <c r="AY138"/>
  <c r="BB138"/>
  <c r="U139"/>
  <c r="W139"/>
  <c r="Y139"/>
  <c r="AA139"/>
  <c r="AB139"/>
  <c r="AD139"/>
  <c r="AE139"/>
  <c r="AG139"/>
  <c r="AH139"/>
  <c r="AJ139"/>
  <c r="AK139"/>
  <c r="AM139"/>
  <c r="AN139"/>
  <c r="AO139"/>
  <c r="AQ139"/>
  <c r="AR139"/>
  <c r="AS139"/>
  <c r="AT139"/>
  <c r="AU139"/>
  <c r="AV139"/>
  <c r="AW139"/>
  <c r="AX139"/>
  <c r="AY139"/>
  <c r="BB139"/>
  <c r="U140"/>
  <c r="W140"/>
  <c r="Y140"/>
  <c r="AA140"/>
  <c r="AB140"/>
  <c r="AD140"/>
  <c r="AE140"/>
  <c r="AG140"/>
  <c r="AH140"/>
  <c r="AJ140"/>
  <c r="AK140"/>
  <c r="AM140"/>
  <c r="AN140"/>
  <c r="AO140"/>
  <c r="AQ140"/>
  <c r="AR140"/>
  <c r="AS140"/>
  <c r="AT140"/>
  <c r="AU140"/>
  <c r="AV140"/>
  <c r="AW140"/>
  <c r="AX140"/>
  <c r="AY140"/>
  <c r="BB140"/>
  <c r="U141"/>
  <c r="W141"/>
  <c r="Y141"/>
  <c r="AA141"/>
  <c r="AB141"/>
  <c r="AD141"/>
  <c r="AE141"/>
  <c r="AG141"/>
  <c r="AH141"/>
  <c r="AJ141"/>
  <c r="AK141"/>
  <c r="AM141"/>
  <c r="AN141"/>
  <c r="AO141"/>
  <c r="AQ141"/>
  <c r="AR141"/>
  <c r="AS141"/>
  <c r="AT141"/>
  <c r="AU141"/>
  <c r="AV141"/>
  <c r="AW141"/>
  <c r="AX141"/>
  <c r="AY141"/>
  <c r="BB141"/>
  <c r="U142"/>
  <c r="W142"/>
  <c r="Y142"/>
  <c r="AA142"/>
  <c r="AN142"/>
  <c r="AO142"/>
  <c r="AQ142"/>
  <c r="AR142"/>
  <c r="U143"/>
  <c r="W143"/>
  <c r="Y143"/>
  <c r="AA143"/>
  <c r="AB143"/>
  <c r="AD143"/>
  <c r="AE143"/>
  <c r="AG143"/>
  <c r="AH143"/>
  <c r="AJ143"/>
  <c r="AK143"/>
  <c r="AM143"/>
  <c r="AN143"/>
  <c r="AO143"/>
  <c r="AQ143"/>
  <c r="AR143"/>
  <c r="AS143"/>
  <c r="AT143"/>
  <c r="AU143"/>
  <c r="AV143"/>
  <c r="AW143"/>
  <c r="AX143"/>
  <c r="AY143"/>
  <c r="BB143"/>
  <c r="U144"/>
  <c r="W144"/>
  <c r="Y144"/>
  <c r="AA144"/>
  <c r="AB144"/>
  <c r="AD144"/>
  <c r="AE144"/>
  <c r="AG144"/>
  <c r="AH144"/>
  <c r="AJ144"/>
  <c r="AK144"/>
  <c r="AM144"/>
  <c r="AN144"/>
  <c r="AO144"/>
  <c r="AQ144"/>
  <c r="AR144"/>
  <c r="AS144"/>
  <c r="AT144"/>
  <c r="AU144"/>
  <c r="AV144"/>
  <c r="AW144"/>
  <c r="AX144"/>
  <c r="AY144"/>
  <c r="BB144"/>
  <c r="U145"/>
  <c r="W145"/>
  <c r="Y145"/>
  <c r="AA145"/>
  <c r="AB145"/>
  <c r="AD145"/>
  <c r="AE145"/>
  <c r="AG145"/>
  <c r="AH145"/>
  <c r="AJ145"/>
  <c r="AK145"/>
  <c r="AM145"/>
  <c r="AN145"/>
  <c r="AO145"/>
  <c r="AQ145"/>
  <c r="AR145"/>
  <c r="AS145"/>
  <c r="AT145"/>
  <c r="AU145"/>
  <c r="AV145"/>
  <c r="AW145"/>
  <c r="AX145"/>
  <c r="AY145"/>
  <c r="BB145"/>
  <c r="U147"/>
  <c r="W147"/>
  <c r="Y147"/>
  <c r="AA147"/>
  <c r="AB147"/>
  <c r="AD147"/>
  <c r="AE147"/>
  <c r="AG147"/>
  <c r="AH147"/>
  <c r="AJ147"/>
  <c r="AK147"/>
  <c r="AM147"/>
  <c r="AN147"/>
  <c r="AO147"/>
  <c r="AQ147"/>
  <c r="AR147"/>
  <c r="AS147"/>
  <c r="AT147"/>
  <c r="AU147"/>
  <c r="AV147"/>
  <c r="AW147"/>
  <c r="AX147"/>
  <c r="AY147"/>
  <c r="BB147"/>
  <c r="U148"/>
  <c r="W148"/>
  <c r="Y148"/>
  <c r="AA148"/>
  <c r="AB148"/>
  <c r="AD148"/>
  <c r="AE148"/>
  <c r="AG148"/>
  <c r="AH148"/>
  <c r="AJ148"/>
  <c r="AK148"/>
  <c r="AM148"/>
  <c r="AN148"/>
  <c r="AO148"/>
  <c r="AQ148"/>
  <c r="AR148"/>
  <c r="AS148"/>
  <c r="AT148"/>
  <c r="AU148"/>
  <c r="AV148"/>
  <c r="AW148"/>
  <c r="AX148"/>
  <c r="AY148"/>
  <c r="BB148"/>
  <c r="U149"/>
  <c r="W149"/>
  <c r="Y149"/>
  <c r="AA149"/>
  <c r="AB149"/>
  <c r="AD149"/>
  <c r="AE149"/>
  <c r="AG149"/>
  <c r="AH149"/>
  <c r="AJ149"/>
  <c r="AK149"/>
  <c r="AM149"/>
  <c r="AN149"/>
  <c r="AO149"/>
  <c r="AQ149"/>
  <c r="AR149"/>
  <c r="AS149"/>
  <c r="AT149"/>
  <c r="AU149"/>
  <c r="AV149"/>
  <c r="AW149"/>
  <c r="AX149"/>
  <c r="AY149"/>
  <c r="BB149"/>
  <c r="U150"/>
  <c r="W150"/>
  <c r="Y150"/>
  <c r="AA150"/>
  <c r="AB150"/>
  <c r="AD150"/>
  <c r="AE150"/>
  <c r="AG150"/>
  <c r="AH150"/>
  <c r="AJ150"/>
  <c r="AK150"/>
  <c r="AM150"/>
  <c r="AN150"/>
  <c r="AO150"/>
  <c r="AQ150"/>
  <c r="AR150"/>
  <c r="AS150"/>
  <c r="AT150"/>
  <c r="AU150"/>
  <c r="AV150"/>
  <c r="AW150"/>
  <c r="AX150"/>
  <c r="AY150"/>
  <c r="BB150"/>
  <c r="U152"/>
  <c r="W152"/>
  <c r="Y152"/>
  <c r="AA152"/>
  <c r="AB152"/>
  <c r="AD152"/>
  <c r="AE152"/>
  <c r="AG152"/>
  <c r="AH152"/>
  <c r="AJ152"/>
  <c r="AK152"/>
  <c r="AM152"/>
  <c r="AN152"/>
  <c r="AO152"/>
  <c r="AQ152"/>
  <c r="AR152"/>
  <c r="AS152"/>
  <c r="AT152"/>
  <c r="AU152"/>
  <c r="AV152"/>
  <c r="AW152"/>
  <c r="AX152"/>
  <c r="AY152"/>
  <c r="BB152"/>
  <c r="U153"/>
  <c r="W153"/>
  <c r="Y153"/>
  <c r="AA153"/>
  <c r="AB153"/>
  <c r="AD153"/>
  <c r="AE153"/>
  <c r="AG153"/>
  <c r="AH153"/>
  <c r="AJ153"/>
  <c r="AK153"/>
  <c r="AM153"/>
  <c r="AN153"/>
  <c r="AO153"/>
  <c r="AQ153"/>
  <c r="AR153"/>
  <c r="AS153"/>
  <c r="AT153"/>
  <c r="AU153"/>
  <c r="AV153"/>
  <c r="AW153"/>
  <c r="AX153"/>
  <c r="AY153"/>
  <c r="BB153"/>
  <c r="U154"/>
  <c r="W154"/>
  <c r="Y154"/>
  <c r="AA154"/>
  <c r="AB154"/>
  <c r="AD154"/>
  <c r="AE154"/>
  <c r="AG154"/>
  <c r="AH154"/>
  <c r="AJ154"/>
  <c r="AK154"/>
  <c r="AM154"/>
  <c r="AN154"/>
  <c r="AO154"/>
  <c r="AQ154"/>
  <c r="AR154"/>
  <c r="AS154"/>
  <c r="AT154"/>
  <c r="AU154"/>
  <c r="AV154"/>
  <c r="AW154"/>
  <c r="AX154"/>
  <c r="AY154"/>
  <c r="BB154"/>
  <c r="U155"/>
  <c r="W155"/>
  <c r="Y155"/>
  <c r="AA155"/>
  <c r="AB155"/>
  <c r="AD155"/>
  <c r="AE155"/>
  <c r="AG155"/>
  <c r="AH155"/>
  <c r="AJ155"/>
  <c r="AK155"/>
  <c r="AM155"/>
  <c r="AN155"/>
  <c r="AO155"/>
  <c r="AQ155"/>
  <c r="AR155"/>
  <c r="AS155"/>
  <c r="AT155"/>
  <c r="AU155"/>
  <c r="AV155"/>
  <c r="AW155"/>
  <c r="AX155"/>
  <c r="AY155"/>
  <c r="BB155"/>
  <c r="U156"/>
  <c r="W156"/>
  <c r="Y156"/>
  <c r="AA156"/>
  <c r="AB156"/>
  <c r="AD156"/>
  <c r="AE156"/>
  <c r="AG156"/>
  <c r="AH156"/>
  <c r="AJ156"/>
  <c r="AK156"/>
  <c r="AM156"/>
  <c r="AN156"/>
  <c r="AO156"/>
  <c r="AQ156"/>
  <c r="AR156"/>
  <c r="AS156"/>
  <c r="AT156"/>
  <c r="AU156"/>
  <c r="AV156"/>
  <c r="AW156"/>
  <c r="AX156"/>
  <c r="AY156"/>
  <c r="BB156"/>
  <c r="U158"/>
  <c r="W158"/>
  <c r="Y158"/>
  <c r="AA158"/>
  <c r="AB158"/>
  <c r="AD158"/>
  <c r="AE158"/>
  <c r="AG158"/>
  <c r="AH158"/>
  <c r="AJ158"/>
  <c r="AK158"/>
  <c r="AM158"/>
  <c r="AN158"/>
  <c r="AO158"/>
  <c r="AQ158"/>
  <c r="AR158"/>
  <c r="AS158"/>
  <c r="AT158"/>
  <c r="AU158"/>
  <c r="AV158"/>
  <c r="AW158"/>
  <c r="AX158"/>
  <c r="AY158"/>
  <c r="BB158"/>
  <c r="U159"/>
  <c r="W159"/>
  <c r="Y159"/>
  <c r="AA159"/>
  <c r="AB159"/>
  <c r="AD159"/>
  <c r="AE159"/>
  <c r="AG159"/>
  <c r="AH159"/>
  <c r="AJ159"/>
  <c r="AK159"/>
  <c r="AM159"/>
  <c r="AN159"/>
  <c r="AO159"/>
  <c r="AQ159"/>
  <c r="AR159"/>
  <c r="AS159"/>
  <c r="AT159"/>
  <c r="AU159"/>
  <c r="AV159"/>
  <c r="AW159"/>
  <c r="AX159"/>
  <c r="AY159"/>
  <c r="BB159"/>
  <c r="U160"/>
  <c r="W160"/>
  <c r="Y160"/>
  <c r="AA160"/>
  <c r="AB160"/>
  <c r="AD160"/>
  <c r="AE160"/>
  <c r="AG160"/>
  <c r="AH160"/>
  <c r="AJ160"/>
  <c r="AK160"/>
  <c r="AM160"/>
  <c r="AN160"/>
  <c r="AO160"/>
  <c r="AQ160"/>
  <c r="AR160"/>
  <c r="AS160"/>
  <c r="AT160"/>
  <c r="AU160"/>
  <c r="AV160"/>
  <c r="AW160"/>
  <c r="AX160"/>
  <c r="AY160"/>
  <c r="BB160"/>
  <c r="U162"/>
  <c r="W162"/>
  <c r="Y162"/>
  <c r="AA162"/>
  <c r="AB162"/>
  <c r="AD162"/>
  <c r="AE162"/>
  <c r="AG162"/>
  <c r="AH162"/>
  <c r="AJ162"/>
  <c r="AK162"/>
  <c r="AM162"/>
  <c r="AN162"/>
  <c r="AO162"/>
  <c r="AQ162"/>
  <c r="AR162"/>
  <c r="AS162"/>
  <c r="AT162"/>
  <c r="AU162"/>
  <c r="AV162"/>
  <c r="AW162"/>
  <c r="AX162"/>
  <c r="AY162"/>
  <c r="BB162"/>
  <c r="U163"/>
  <c r="W163"/>
  <c r="Y163"/>
  <c r="AA163"/>
  <c r="AB163"/>
  <c r="AD163"/>
  <c r="AE163"/>
  <c r="AG163"/>
  <c r="AH163"/>
  <c r="AJ163"/>
  <c r="AK163"/>
  <c r="AM163"/>
  <c r="AN163"/>
  <c r="AO163"/>
  <c r="AQ163"/>
  <c r="AR163"/>
  <c r="AS163"/>
  <c r="AT163"/>
  <c r="AU163"/>
  <c r="AV163"/>
  <c r="AW163"/>
  <c r="AX163"/>
  <c r="AY163"/>
  <c r="BB163"/>
  <c r="U164"/>
  <c r="W164"/>
  <c r="Y164"/>
  <c r="AA164"/>
  <c r="AB164"/>
  <c r="AD164"/>
  <c r="AE164"/>
  <c r="AG164"/>
  <c r="AH164"/>
  <c r="AJ164"/>
  <c r="AK164"/>
  <c r="AM164"/>
  <c r="AN164"/>
  <c r="AO164"/>
  <c r="AQ164"/>
  <c r="AR164"/>
  <c r="AS164"/>
  <c r="AT164"/>
  <c r="AU164"/>
  <c r="AV164"/>
  <c r="AW164"/>
  <c r="AX164"/>
  <c r="AY164"/>
  <c r="BB164"/>
  <c r="U165"/>
  <c r="W165"/>
  <c r="Y165"/>
  <c r="AA165"/>
  <c r="AB165"/>
  <c r="AD165"/>
  <c r="AE165"/>
  <c r="AG165"/>
  <c r="AH165"/>
  <c r="AJ165"/>
  <c r="AK165"/>
  <c r="AM165"/>
  <c r="AN165"/>
  <c r="AO165"/>
  <c r="AQ165"/>
  <c r="AR165"/>
  <c r="AS165"/>
  <c r="AT165"/>
  <c r="AU165"/>
  <c r="AV165"/>
  <c r="AW165"/>
  <c r="AX165"/>
  <c r="AY165"/>
  <c r="BB165"/>
  <c r="U166"/>
  <c r="W166"/>
  <c r="Y166"/>
  <c r="AA166"/>
  <c r="AB166"/>
  <c r="AD166"/>
  <c r="AE166"/>
  <c r="AG166"/>
  <c r="AH166"/>
  <c r="AJ166"/>
  <c r="AK166"/>
  <c r="AM166"/>
  <c r="AN166"/>
  <c r="AO166"/>
  <c r="AQ166"/>
  <c r="AR166"/>
  <c r="AS166"/>
  <c r="AT166"/>
  <c r="AU166"/>
  <c r="AV166"/>
  <c r="AW166"/>
  <c r="AX166"/>
  <c r="AY166"/>
  <c r="BB166"/>
  <c r="U168"/>
  <c r="W168"/>
  <c r="Y168"/>
  <c r="AA168"/>
  <c r="AB168"/>
  <c r="AD168"/>
  <c r="AE168"/>
  <c r="AG168"/>
  <c r="AH168"/>
  <c r="AJ168"/>
  <c r="AK168"/>
  <c r="AM168"/>
  <c r="AN168"/>
  <c r="AO168"/>
  <c r="AQ168"/>
  <c r="AR168"/>
  <c r="AS168"/>
  <c r="AT168"/>
  <c r="AU168"/>
  <c r="AV168"/>
  <c r="AW168"/>
  <c r="AX168"/>
  <c r="AY168"/>
  <c r="BB168"/>
  <c r="U169"/>
  <c r="W169"/>
  <c r="Y169"/>
  <c r="AA169"/>
  <c r="AB169"/>
  <c r="AD169"/>
  <c r="AE169"/>
  <c r="AG169"/>
  <c r="AH169"/>
  <c r="AJ169"/>
  <c r="AK169"/>
  <c r="AM169"/>
  <c r="AN169"/>
  <c r="AO169"/>
  <c r="AQ169"/>
  <c r="AR169"/>
  <c r="AS169"/>
  <c r="AT169"/>
  <c r="AU169"/>
  <c r="AV169"/>
  <c r="AW169"/>
  <c r="AX169"/>
  <c r="AY169"/>
  <c r="BB169"/>
  <c r="U170"/>
  <c r="W170"/>
  <c r="Y170"/>
  <c r="AA170"/>
  <c r="AB170"/>
  <c r="AD170"/>
  <c r="AE170"/>
  <c r="AG170"/>
  <c r="AH170"/>
  <c r="AJ170"/>
  <c r="AK170"/>
  <c r="AM170"/>
  <c r="AN170"/>
  <c r="AO170"/>
  <c r="AQ170"/>
  <c r="AR170"/>
  <c r="AS170"/>
  <c r="AT170"/>
  <c r="AU170"/>
  <c r="AV170"/>
  <c r="AW170"/>
  <c r="AX170"/>
  <c r="AY170"/>
  <c r="BB170"/>
  <c r="U172"/>
  <c r="W172"/>
  <c r="Y172"/>
  <c r="AA172"/>
  <c r="AB172"/>
  <c r="AD172"/>
  <c r="AE172"/>
  <c r="AG172"/>
  <c r="AH172"/>
  <c r="AJ172"/>
  <c r="AK172"/>
  <c r="AM172"/>
  <c r="AN172"/>
  <c r="AO172"/>
  <c r="AQ172"/>
  <c r="AR172"/>
  <c r="AS172"/>
  <c r="AT172"/>
  <c r="AU172"/>
  <c r="AV172"/>
  <c r="AW172"/>
  <c r="AX172"/>
  <c r="AY172"/>
  <c r="BB172"/>
  <c r="U173"/>
  <c r="W173"/>
  <c r="Y173"/>
  <c r="AA173"/>
  <c r="AB173"/>
  <c r="AD173"/>
  <c r="AE173"/>
  <c r="AG173"/>
  <c r="AH173"/>
  <c r="AJ173"/>
  <c r="AK173"/>
  <c r="AM173"/>
  <c r="AN173"/>
  <c r="AO173"/>
  <c r="AQ173"/>
  <c r="AR173"/>
  <c r="AS173"/>
  <c r="AT173"/>
  <c r="AU173"/>
  <c r="AV173"/>
  <c r="AW173"/>
  <c r="AX173"/>
  <c r="AY173"/>
  <c r="BB173"/>
  <c r="U174"/>
  <c r="W174"/>
  <c r="Y174"/>
  <c r="AA174"/>
  <c r="AB174"/>
  <c r="AD174"/>
  <c r="AE174"/>
  <c r="AG174"/>
  <c r="AH174"/>
  <c r="AJ174"/>
  <c r="AK174"/>
  <c r="AM174"/>
  <c r="AN174"/>
  <c r="AO174"/>
  <c r="AQ174"/>
  <c r="AR174"/>
  <c r="AS174"/>
  <c r="AT174"/>
  <c r="AU174"/>
  <c r="AV174"/>
  <c r="AW174"/>
  <c r="AX174"/>
  <c r="AY174"/>
  <c r="BB174"/>
  <c r="U175"/>
  <c r="W175"/>
  <c r="Y175"/>
  <c r="AA175"/>
  <c r="AB175"/>
  <c r="AD175"/>
  <c r="AE175"/>
  <c r="AG175"/>
  <c r="AH175"/>
  <c r="AJ175"/>
  <c r="AK175"/>
  <c r="AM175"/>
  <c r="AN175"/>
  <c r="AO175"/>
  <c r="AQ175"/>
  <c r="AR175"/>
  <c r="AS175"/>
  <c r="AT175"/>
  <c r="AU175"/>
  <c r="AV175"/>
  <c r="AW175"/>
  <c r="AX175"/>
  <c r="AY175"/>
  <c r="BB175"/>
  <c r="U176"/>
  <c r="W176"/>
  <c r="Y176"/>
  <c r="AA176"/>
  <c r="AB176"/>
  <c r="AD176"/>
  <c r="AE176"/>
  <c r="AG176"/>
  <c r="AH176"/>
  <c r="AJ176"/>
  <c r="AK176"/>
  <c r="AM176"/>
  <c r="AN176"/>
  <c r="AO176"/>
  <c r="AQ176"/>
  <c r="AR176"/>
  <c r="AS176"/>
  <c r="AT176"/>
  <c r="AU176"/>
  <c r="AV176"/>
  <c r="AW176"/>
  <c r="AX176"/>
  <c r="AY176"/>
  <c r="BB176"/>
  <c r="U177"/>
  <c r="W177"/>
  <c r="Y177"/>
  <c r="AA177"/>
  <c r="AB177"/>
  <c r="AD177"/>
  <c r="AE177"/>
  <c r="AG177"/>
  <c r="AH177"/>
  <c r="AJ177"/>
  <c r="AK177"/>
  <c r="AM177"/>
  <c r="AN177"/>
  <c r="AO177"/>
  <c r="AQ177"/>
  <c r="AR177"/>
  <c r="AS177"/>
  <c r="AT177"/>
  <c r="AU177"/>
  <c r="AV177"/>
  <c r="AW177"/>
  <c r="AX177"/>
  <c r="AY177"/>
  <c r="BB177"/>
  <c r="U178"/>
  <c r="W178"/>
  <c r="Y178"/>
  <c r="AA178"/>
  <c r="AB178"/>
  <c r="AD178"/>
  <c r="AE178"/>
  <c r="AG178"/>
  <c r="AH178"/>
  <c r="AJ178"/>
  <c r="AK178"/>
  <c r="AM178"/>
  <c r="AN178"/>
  <c r="AO178"/>
  <c r="AQ178"/>
  <c r="AR178"/>
  <c r="AS178"/>
  <c r="AT178"/>
  <c r="AU178"/>
  <c r="AV178"/>
  <c r="AW178"/>
  <c r="AX178"/>
  <c r="AY178"/>
  <c r="BB178"/>
  <c r="U179"/>
  <c r="W179"/>
  <c r="Y179"/>
  <c r="AA179"/>
  <c r="AB179"/>
  <c r="AD179"/>
  <c r="AE179"/>
  <c r="AG179"/>
  <c r="AH179"/>
  <c r="AJ179"/>
  <c r="AK179"/>
  <c r="AM179"/>
  <c r="AN179"/>
  <c r="AO179"/>
  <c r="AQ179"/>
  <c r="AR179"/>
  <c r="AS179"/>
  <c r="AT179"/>
  <c r="AU179"/>
  <c r="AV179"/>
  <c r="AW179"/>
  <c r="AX179"/>
  <c r="AY179"/>
  <c r="BB179"/>
  <c r="U180"/>
  <c r="W180"/>
  <c r="Y180"/>
  <c r="AA180"/>
  <c r="AB180"/>
  <c r="AD180"/>
  <c r="AE180"/>
  <c r="AG180"/>
  <c r="AH180"/>
  <c r="AJ180"/>
  <c r="AK180"/>
  <c r="AM180"/>
  <c r="AN180"/>
  <c r="AO180"/>
  <c r="AQ180"/>
  <c r="AR180"/>
  <c r="AS180"/>
  <c r="AT180"/>
  <c r="AU180"/>
  <c r="AV180"/>
  <c r="AW180"/>
  <c r="AX180"/>
  <c r="AY180"/>
  <c r="BB180"/>
  <c r="U181"/>
  <c r="W181"/>
  <c r="Y181"/>
  <c r="AA181"/>
  <c r="AB181"/>
  <c r="AD181"/>
  <c r="AE181"/>
  <c r="AG181"/>
  <c r="AH181"/>
  <c r="AJ181"/>
  <c r="AK181"/>
  <c r="AM181"/>
  <c r="AN181"/>
  <c r="AO181"/>
  <c r="AQ181"/>
  <c r="AR181"/>
  <c r="AS181"/>
  <c r="AT181"/>
  <c r="AU181"/>
  <c r="AV181"/>
  <c r="AW181"/>
  <c r="AX181"/>
  <c r="AY181"/>
  <c r="BB181"/>
  <c r="U182"/>
  <c r="W182"/>
  <c r="Y182"/>
  <c r="AA182"/>
  <c r="AB182"/>
  <c r="AD182"/>
  <c r="AE182"/>
  <c r="AG182"/>
  <c r="AH182"/>
  <c r="AJ182"/>
  <c r="AK182"/>
  <c r="AM182"/>
  <c r="AN182"/>
  <c r="AO182"/>
  <c r="AQ182"/>
  <c r="AR182"/>
  <c r="AS182"/>
  <c r="AT182"/>
  <c r="AU182"/>
  <c r="AV182"/>
  <c r="AW182"/>
  <c r="AX182"/>
  <c r="AY182"/>
  <c r="BB182"/>
  <c r="U183"/>
  <c r="W183"/>
  <c r="Y183"/>
  <c r="AA183"/>
  <c r="AB183"/>
  <c r="AD183"/>
  <c r="AE183"/>
  <c r="AG183"/>
  <c r="AH183"/>
  <c r="AJ183"/>
  <c r="AK183"/>
  <c r="AM183"/>
  <c r="AN183"/>
  <c r="AO183"/>
  <c r="AQ183"/>
  <c r="AR183"/>
  <c r="AS183"/>
  <c r="AT183"/>
  <c r="AU183"/>
  <c r="AV183"/>
  <c r="AW183"/>
  <c r="AX183"/>
  <c r="AY183"/>
  <c r="BB183"/>
  <c r="U184"/>
  <c r="W184"/>
  <c r="Y184"/>
  <c r="AA184"/>
  <c r="AB184"/>
  <c r="AD184"/>
  <c r="AE184"/>
  <c r="AG184"/>
  <c r="AH184"/>
  <c r="AJ184"/>
  <c r="AK184"/>
  <c r="AM184"/>
  <c r="AN184"/>
  <c r="AO184"/>
  <c r="AQ184"/>
  <c r="AR184"/>
  <c r="AS184"/>
  <c r="AT184"/>
  <c r="AU184"/>
  <c r="AV184"/>
  <c r="AW184"/>
  <c r="AX184"/>
  <c r="AY184"/>
  <c r="BB184"/>
  <c r="U185"/>
  <c r="W185"/>
  <c r="Y185"/>
  <c r="AA185"/>
  <c r="AB185"/>
  <c r="AD185"/>
  <c r="AE185"/>
  <c r="AG185"/>
  <c r="AH185"/>
  <c r="AJ185"/>
  <c r="AK185"/>
  <c r="AM185"/>
  <c r="U186"/>
  <c r="W186"/>
  <c r="Y186"/>
  <c r="AA186"/>
  <c r="AB186"/>
  <c r="AD186"/>
  <c r="AE186"/>
  <c r="AG186"/>
  <c r="AH186"/>
  <c r="AJ186"/>
  <c r="AK186"/>
  <c r="AM186"/>
  <c r="AN186"/>
  <c r="AO186"/>
  <c r="AQ186"/>
  <c r="AR186"/>
  <c r="AS186"/>
  <c r="AT186"/>
  <c r="AU186"/>
  <c r="AV186"/>
  <c r="AW186"/>
  <c r="AX186"/>
  <c r="AY186"/>
  <c r="BB186"/>
  <c r="U188"/>
  <c r="W188"/>
  <c r="Y188"/>
  <c r="AA188"/>
  <c r="AB188"/>
  <c r="AD188"/>
  <c r="AE188"/>
  <c r="AG188"/>
  <c r="AH188"/>
  <c r="AJ188"/>
  <c r="AK188"/>
  <c r="AM188"/>
  <c r="AN188"/>
  <c r="AO188"/>
  <c r="AQ188"/>
  <c r="AR188"/>
  <c r="AS188"/>
  <c r="AT188"/>
  <c r="AU188"/>
  <c r="AV188"/>
  <c r="AW188"/>
  <c r="AX188"/>
  <c r="AY188"/>
  <c r="BB188"/>
  <c r="U189"/>
  <c r="W189"/>
  <c r="Y189"/>
  <c r="AA189"/>
  <c r="AB189"/>
  <c r="AD189"/>
  <c r="AE189"/>
  <c r="AG189"/>
  <c r="AH189"/>
  <c r="AJ189"/>
  <c r="AK189"/>
  <c r="AM189"/>
  <c r="AN189"/>
  <c r="AO189"/>
  <c r="AQ189"/>
  <c r="AR189"/>
  <c r="AS189"/>
  <c r="AT189"/>
  <c r="AU189"/>
  <c r="AV189"/>
  <c r="AW189"/>
  <c r="AX189"/>
  <c r="AY189"/>
  <c r="BB189"/>
  <c r="U191"/>
  <c r="W191"/>
  <c r="Y191"/>
  <c r="AA191"/>
  <c r="AB191"/>
  <c r="AD191"/>
  <c r="AE191"/>
  <c r="AG191"/>
  <c r="AH191"/>
  <c r="AJ191"/>
  <c r="AK191"/>
  <c r="AM191"/>
  <c r="AN191"/>
  <c r="AO191"/>
  <c r="AQ191"/>
  <c r="AR191"/>
  <c r="AS191"/>
  <c r="AT191"/>
  <c r="AU191"/>
  <c r="AV191"/>
  <c r="AW191"/>
  <c r="AX191"/>
  <c r="AY191"/>
  <c r="BB191"/>
  <c r="U192"/>
  <c r="W192"/>
  <c r="Y192"/>
  <c r="AA192"/>
  <c r="AB192"/>
  <c r="AD192"/>
  <c r="AE192"/>
  <c r="AG192"/>
  <c r="AH192"/>
  <c r="AJ192"/>
  <c r="AK192"/>
  <c r="AM192"/>
  <c r="AN192"/>
  <c r="AO192"/>
  <c r="AQ192"/>
  <c r="AR192"/>
  <c r="AS192"/>
  <c r="AT192"/>
  <c r="AU192"/>
  <c r="AV192"/>
  <c r="AW192"/>
  <c r="AX192"/>
  <c r="AY192"/>
  <c r="BB192"/>
  <c r="U193"/>
  <c r="W193"/>
  <c r="Y193"/>
  <c r="AA193"/>
  <c r="AB193"/>
  <c r="AD193"/>
  <c r="AE193"/>
  <c r="AG193"/>
  <c r="AH193"/>
  <c r="AJ193"/>
  <c r="AK193"/>
  <c r="AM193"/>
  <c r="AN193"/>
  <c r="AO193"/>
  <c r="AQ193"/>
  <c r="AR193"/>
  <c r="AS193"/>
  <c r="AT193"/>
  <c r="AU193"/>
  <c r="AV193"/>
  <c r="AW193"/>
  <c r="AX193"/>
  <c r="AY193"/>
  <c r="BB193"/>
  <c r="U194"/>
  <c r="W194"/>
  <c r="Y194"/>
  <c r="AA194"/>
  <c r="AB194"/>
  <c r="AD194"/>
  <c r="AE194"/>
  <c r="AG194"/>
  <c r="AH194"/>
  <c r="AJ194"/>
  <c r="AK194"/>
  <c r="AM194"/>
  <c r="AN194"/>
  <c r="AO194"/>
  <c r="AQ194"/>
  <c r="AR194"/>
  <c r="AS194"/>
  <c r="AT194"/>
  <c r="AU194"/>
  <c r="AV194"/>
  <c r="AW194"/>
  <c r="AX194"/>
  <c r="AY194"/>
  <c r="BB194"/>
  <c r="U195"/>
  <c r="W195"/>
  <c r="Y195"/>
  <c r="AA195"/>
  <c r="AB195"/>
  <c r="AD195"/>
  <c r="AE195"/>
  <c r="AG195"/>
  <c r="AH195"/>
  <c r="AJ195"/>
  <c r="AK195"/>
  <c r="AM195"/>
  <c r="AN195"/>
  <c r="AO195"/>
  <c r="AQ195"/>
  <c r="AR195"/>
  <c r="AS195"/>
  <c r="AT195"/>
  <c r="AU195"/>
  <c r="AV195"/>
  <c r="AW195"/>
  <c r="AX195"/>
  <c r="AY195"/>
  <c r="BB195"/>
  <c r="U196"/>
  <c r="W196"/>
  <c r="Y196"/>
  <c r="AA196"/>
  <c r="AB196"/>
  <c r="AD196"/>
  <c r="AE196"/>
  <c r="AG196"/>
  <c r="AH196"/>
  <c r="AJ196"/>
  <c r="AK196"/>
  <c r="AM196"/>
  <c r="AN196"/>
  <c r="AO196"/>
  <c r="AQ196"/>
  <c r="AR196"/>
  <c r="AS196"/>
  <c r="AT196"/>
  <c r="AU196"/>
  <c r="AV196"/>
  <c r="AW196"/>
  <c r="AX196"/>
  <c r="AY196"/>
  <c r="BB196"/>
  <c r="U197"/>
  <c r="W197"/>
  <c r="Y197"/>
  <c r="AA197"/>
  <c r="AB197"/>
  <c r="AD197"/>
  <c r="AE197"/>
  <c r="AG197"/>
  <c r="AH197"/>
  <c r="AJ197"/>
  <c r="AK197"/>
  <c r="AM197"/>
  <c r="AN197"/>
  <c r="AO197"/>
  <c r="AQ197"/>
  <c r="AR197"/>
  <c r="AS197"/>
  <c r="AT197"/>
  <c r="AU197"/>
  <c r="AV197"/>
  <c r="AW197"/>
  <c r="AX197"/>
  <c r="AY197"/>
  <c r="BB197"/>
  <c r="U198"/>
  <c r="W198"/>
  <c r="Y198"/>
  <c r="AA198"/>
  <c r="AB198"/>
  <c r="AD198"/>
  <c r="AE198"/>
  <c r="AG198"/>
  <c r="AH198"/>
  <c r="AJ198"/>
  <c r="AK198"/>
  <c r="AM198"/>
  <c r="AN198"/>
  <c r="AO198"/>
  <c r="AQ198"/>
  <c r="AR198"/>
  <c r="AS198"/>
  <c r="AT198"/>
  <c r="AU198"/>
  <c r="AV198"/>
  <c r="AW198"/>
  <c r="AX198"/>
  <c r="AY198"/>
  <c r="BB198"/>
  <c r="U199"/>
  <c r="W199"/>
  <c r="Y199"/>
  <c r="AA199"/>
  <c r="AB199"/>
  <c r="AD199"/>
  <c r="AE199"/>
  <c r="AG199"/>
  <c r="AH199"/>
  <c r="AJ199"/>
  <c r="AK199"/>
  <c r="AM199"/>
  <c r="AN199"/>
  <c r="AO199"/>
  <c r="AQ199"/>
  <c r="AR199"/>
  <c r="AS199"/>
  <c r="AT199"/>
  <c r="AU199"/>
  <c r="AV199"/>
  <c r="AW199"/>
  <c r="AX199"/>
  <c r="AY199"/>
  <c r="BB199"/>
  <c r="U200"/>
  <c r="W200"/>
  <c r="Y200"/>
  <c r="AA200"/>
  <c r="AB200"/>
  <c r="AD200"/>
  <c r="AE200"/>
  <c r="AG200"/>
  <c r="AH200"/>
  <c r="AJ200"/>
  <c r="AK200"/>
  <c r="AM200"/>
  <c r="AN200"/>
  <c r="AO200"/>
  <c r="AQ200"/>
  <c r="AR200"/>
  <c r="AS200"/>
  <c r="AT200"/>
  <c r="AU200"/>
  <c r="AV200"/>
  <c r="AW200"/>
  <c r="AX200"/>
  <c r="AY200"/>
  <c r="BB200"/>
  <c r="U201"/>
  <c r="W201"/>
  <c r="Y201"/>
  <c r="AA201"/>
  <c r="AB201"/>
  <c r="AD201"/>
  <c r="AE201"/>
  <c r="AG201"/>
  <c r="AH201"/>
  <c r="AJ201"/>
  <c r="AK201"/>
  <c r="AM201"/>
  <c r="AN201"/>
  <c r="AO201"/>
  <c r="AQ201"/>
  <c r="AR201"/>
  <c r="AS201"/>
  <c r="AT201"/>
  <c r="AU201"/>
  <c r="AV201"/>
  <c r="AW201"/>
  <c r="AX201"/>
  <c r="AY201"/>
  <c r="BB201"/>
  <c r="U202"/>
  <c r="W202"/>
  <c r="Y202"/>
  <c r="AA202"/>
  <c r="AB202"/>
  <c r="AD202"/>
  <c r="AE202"/>
  <c r="AG202"/>
  <c r="AH202"/>
  <c r="AJ202"/>
  <c r="AK202"/>
  <c r="AM202"/>
  <c r="AN202"/>
  <c r="AO202"/>
  <c r="AQ202"/>
  <c r="AR202"/>
  <c r="AS202"/>
  <c r="AT202"/>
  <c r="AU202"/>
  <c r="AV202"/>
  <c r="AW202"/>
  <c r="AX202"/>
  <c r="AY202"/>
  <c r="BB202"/>
  <c r="U203"/>
  <c r="W203"/>
  <c r="Y203"/>
  <c r="AA203"/>
  <c r="AB203"/>
  <c r="AD203"/>
  <c r="AE203"/>
  <c r="AG203"/>
  <c r="AH203"/>
  <c r="AJ203"/>
  <c r="AK203"/>
  <c r="AM203"/>
  <c r="AN203"/>
  <c r="AO203"/>
  <c r="AQ203"/>
  <c r="AR203"/>
  <c r="AS203"/>
  <c r="AT203"/>
  <c r="AU203"/>
  <c r="AV203"/>
  <c r="AW203"/>
  <c r="AX203"/>
  <c r="AY203"/>
  <c r="BB203"/>
  <c r="U204"/>
  <c r="W204"/>
  <c r="Y204"/>
  <c r="AA204"/>
  <c r="AB204"/>
  <c r="AD204"/>
  <c r="AE204"/>
  <c r="AG204"/>
  <c r="AH204"/>
  <c r="AJ204"/>
  <c r="AK204"/>
  <c r="AM204"/>
  <c r="AN204"/>
  <c r="AO204"/>
  <c r="AQ204"/>
  <c r="AR204"/>
  <c r="AS204"/>
  <c r="AT204"/>
  <c r="AU204"/>
  <c r="AV204"/>
  <c r="AW204"/>
  <c r="AX204"/>
  <c r="AY204"/>
  <c r="BB204"/>
  <c r="U205"/>
  <c r="W205"/>
  <c r="Y205"/>
  <c r="AA205"/>
  <c r="AB205"/>
  <c r="AD205"/>
  <c r="AE205"/>
  <c r="AG205"/>
  <c r="AH205"/>
  <c r="AJ205"/>
  <c r="AK205"/>
  <c r="AM205"/>
  <c r="AN205"/>
  <c r="AO205"/>
  <c r="AQ205"/>
  <c r="AR205"/>
  <c r="AS205"/>
  <c r="AT205"/>
  <c r="AU205"/>
  <c r="AV205"/>
  <c r="AW205"/>
  <c r="AX205"/>
  <c r="AY205"/>
  <c r="BB205"/>
  <c r="U206"/>
  <c r="W206"/>
  <c r="Y206"/>
  <c r="AA206"/>
  <c r="AB206"/>
  <c r="AD206"/>
  <c r="AE206"/>
  <c r="AG206"/>
  <c r="AH206"/>
  <c r="AJ206"/>
  <c r="AK206"/>
  <c r="AM206"/>
  <c r="AN206"/>
  <c r="AO206"/>
  <c r="AQ206"/>
  <c r="AR206"/>
  <c r="AS206"/>
  <c r="AT206"/>
  <c r="AU206"/>
  <c r="AV206"/>
  <c r="AW206"/>
  <c r="AX206"/>
  <c r="AY206"/>
  <c r="BB206"/>
  <c r="U207"/>
  <c r="W207"/>
  <c r="Y207"/>
  <c r="AA207"/>
  <c r="AB207"/>
  <c r="AD207"/>
  <c r="AE207"/>
  <c r="AG207"/>
  <c r="AH207"/>
  <c r="AJ207"/>
  <c r="AK207"/>
  <c r="AM207"/>
  <c r="AN207"/>
  <c r="AO207"/>
  <c r="AQ207"/>
  <c r="AR207"/>
  <c r="AS207"/>
  <c r="AT207"/>
  <c r="AU207"/>
  <c r="AV207"/>
  <c r="AW207"/>
  <c r="AX207"/>
  <c r="AY207"/>
  <c r="BB207"/>
  <c r="U208"/>
  <c r="W208"/>
  <c r="Y208"/>
  <c r="AA208"/>
  <c r="AB208"/>
  <c r="AD208"/>
  <c r="AE208"/>
  <c r="AG208"/>
  <c r="AH208"/>
  <c r="AJ208"/>
  <c r="AK208"/>
  <c r="AM208"/>
  <c r="AN208"/>
  <c r="AO208"/>
  <c r="AQ208"/>
  <c r="AR208"/>
  <c r="AS208"/>
  <c r="AT208"/>
  <c r="AU208"/>
  <c r="AV208"/>
  <c r="AW208"/>
  <c r="AX208"/>
  <c r="AY208"/>
  <c r="BB208"/>
  <c r="U210"/>
  <c r="W210"/>
  <c r="Y210"/>
  <c r="AA210"/>
  <c r="AB210"/>
  <c r="AD210"/>
  <c r="AE210"/>
  <c r="AG210"/>
  <c r="AH210"/>
  <c r="AJ210"/>
  <c r="AK210"/>
  <c r="AM210"/>
  <c r="AN210"/>
  <c r="AO210"/>
  <c r="AQ210"/>
  <c r="AR210"/>
  <c r="AS210"/>
  <c r="AT210"/>
  <c r="AU210"/>
  <c r="AV210"/>
  <c r="AW210"/>
  <c r="AX210"/>
  <c r="AY210"/>
  <c r="BB210"/>
  <c r="U211"/>
  <c r="W211"/>
  <c r="Y211"/>
  <c r="AA211"/>
  <c r="AB211"/>
  <c r="AD211"/>
  <c r="AE211"/>
  <c r="AG211"/>
  <c r="AH211"/>
  <c r="AJ211"/>
  <c r="AK211"/>
  <c r="AM211"/>
  <c r="AN211"/>
  <c r="AO211"/>
  <c r="AQ211"/>
  <c r="AR211"/>
  <c r="AS211"/>
  <c r="AT211"/>
  <c r="AU211"/>
  <c r="AV211"/>
  <c r="AW211"/>
  <c r="AX211"/>
  <c r="AY211"/>
  <c r="BB211"/>
  <c r="U212"/>
  <c r="W212"/>
  <c r="Y212"/>
  <c r="AA212"/>
  <c r="AB212"/>
  <c r="AD212"/>
  <c r="AE212"/>
  <c r="AG212"/>
  <c r="AH212"/>
  <c r="AJ212"/>
  <c r="AK212"/>
  <c r="AM212"/>
  <c r="AN212"/>
  <c r="AO212"/>
  <c r="AQ212"/>
  <c r="AR212"/>
  <c r="AS212"/>
  <c r="AT212"/>
  <c r="AU212"/>
  <c r="AV212"/>
  <c r="AW212"/>
  <c r="AX212"/>
  <c r="AY212"/>
  <c r="BB212"/>
  <c r="U213"/>
  <c r="W213"/>
  <c r="Y213"/>
  <c r="AA213"/>
  <c r="AB213"/>
  <c r="AD213"/>
  <c r="AE213"/>
  <c r="AG213"/>
  <c r="AH213"/>
  <c r="AJ213"/>
  <c r="AK213"/>
  <c r="AM213"/>
  <c r="AN213"/>
  <c r="AO213"/>
  <c r="AQ213"/>
  <c r="AR213"/>
  <c r="AS213"/>
  <c r="AT213"/>
  <c r="AU213"/>
  <c r="AV213"/>
  <c r="AW213"/>
  <c r="AX213"/>
  <c r="AY213"/>
  <c r="BB213"/>
  <c r="U214"/>
  <c r="W214"/>
  <c r="Y214"/>
  <c r="AA214"/>
  <c r="AB214"/>
  <c r="AD214"/>
  <c r="AE214"/>
  <c r="AG214"/>
  <c r="AH214"/>
  <c r="AJ214"/>
  <c r="AK214"/>
  <c r="AM214"/>
  <c r="AN214"/>
  <c r="AO214"/>
  <c r="AQ214"/>
  <c r="AR214"/>
  <c r="AS214"/>
  <c r="AT214"/>
  <c r="AU214"/>
  <c r="AV214"/>
  <c r="AW214"/>
  <c r="AX214"/>
  <c r="AY214"/>
  <c r="BB214"/>
  <c r="U215"/>
  <c r="W215"/>
  <c r="Y215"/>
  <c r="AA215"/>
  <c r="AB215"/>
  <c r="AD215"/>
  <c r="AE215"/>
  <c r="AG215"/>
  <c r="AH215"/>
  <c r="AJ215"/>
  <c r="AK215"/>
  <c r="AM215"/>
  <c r="AN215"/>
  <c r="AO215"/>
  <c r="AQ215"/>
  <c r="AR215"/>
  <c r="AS215"/>
  <c r="AT215"/>
  <c r="AU215"/>
  <c r="AV215"/>
  <c r="AW215"/>
  <c r="AX215"/>
  <c r="AY215"/>
  <c r="BB215"/>
  <c r="U216"/>
  <c r="W216"/>
  <c r="Y216"/>
  <c r="AA216"/>
  <c r="AB216"/>
  <c r="AD216"/>
  <c r="AE216"/>
  <c r="AG216"/>
  <c r="AH216"/>
  <c r="AJ216"/>
  <c r="AK216"/>
  <c r="AM216"/>
  <c r="AN216"/>
  <c r="AO216"/>
  <c r="AQ216"/>
  <c r="AR216"/>
  <c r="AS216"/>
  <c r="AT216"/>
  <c r="AU216"/>
  <c r="AV216"/>
  <c r="AW216"/>
  <c r="AX216"/>
  <c r="AY216"/>
  <c r="BB216"/>
  <c r="U217"/>
  <c r="W217"/>
  <c r="Y217"/>
  <c r="AA217"/>
  <c r="AB217"/>
  <c r="AD217"/>
  <c r="AE217"/>
  <c r="AG217"/>
  <c r="AH217"/>
  <c r="AJ217"/>
  <c r="AK217"/>
  <c r="AM217"/>
  <c r="AN217"/>
  <c r="AO217"/>
  <c r="AQ217"/>
  <c r="AR217"/>
  <c r="AS217"/>
  <c r="AT217"/>
  <c r="AU217"/>
  <c r="AV217"/>
  <c r="AW217"/>
  <c r="AX217"/>
  <c r="AY217"/>
  <c r="BB217"/>
  <c r="U218"/>
  <c r="W218"/>
  <c r="Y218"/>
  <c r="AA218"/>
  <c r="AB218"/>
  <c r="AD218"/>
  <c r="AE218"/>
  <c r="AG218"/>
  <c r="AH218"/>
  <c r="AJ218"/>
  <c r="AK218"/>
  <c r="AM218"/>
  <c r="AN218"/>
  <c r="AO218"/>
  <c r="AQ218"/>
  <c r="AR218"/>
  <c r="AS218"/>
  <c r="AT218"/>
  <c r="AU218"/>
  <c r="AV218"/>
  <c r="AW218"/>
  <c r="AX218"/>
  <c r="AY218"/>
  <c r="BB218"/>
  <c r="U219"/>
  <c r="W219"/>
  <c r="Y219"/>
  <c r="AA219"/>
  <c r="AB219"/>
  <c r="AD219"/>
  <c r="AE219"/>
  <c r="AG219"/>
  <c r="AH219"/>
  <c r="AJ219"/>
  <c r="AK219"/>
  <c r="AM219"/>
  <c r="AN219"/>
  <c r="AO219"/>
  <c r="AQ219"/>
  <c r="AR219"/>
  <c r="AS219"/>
  <c r="AT219"/>
  <c r="AU219"/>
  <c r="AV219"/>
  <c r="AW219"/>
  <c r="AX219"/>
  <c r="AY219"/>
  <c r="BB219"/>
  <c r="U220"/>
  <c r="W220"/>
  <c r="Y220"/>
  <c r="AA220"/>
  <c r="AB220"/>
  <c r="AD220"/>
  <c r="AE220"/>
  <c r="AG220"/>
  <c r="AH220"/>
  <c r="AJ220"/>
  <c r="AK220"/>
  <c r="AM220"/>
  <c r="AN220"/>
  <c r="AO220"/>
  <c r="AQ220"/>
  <c r="AR220"/>
  <c r="AS220"/>
  <c r="AT220"/>
  <c r="AU220"/>
  <c r="AV220"/>
  <c r="AW220"/>
  <c r="AX220"/>
  <c r="AY220"/>
  <c r="BB220"/>
  <c r="U221"/>
  <c r="W221"/>
  <c r="Y221"/>
  <c r="AA221"/>
  <c r="AB221"/>
  <c r="AD221"/>
  <c r="AE221"/>
  <c r="AG221"/>
  <c r="AH221"/>
  <c r="AJ221"/>
  <c r="AK221"/>
  <c r="AM221"/>
  <c r="AN221"/>
  <c r="AO221"/>
  <c r="AQ221"/>
  <c r="AR221"/>
  <c r="AS221"/>
  <c r="AT221"/>
  <c r="AU221"/>
  <c r="AV221"/>
  <c r="AW221"/>
  <c r="AX221"/>
  <c r="AY221"/>
  <c r="BB221"/>
  <c r="U222"/>
  <c r="W222"/>
  <c r="Y222"/>
  <c r="AA222"/>
  <c r="AB222"/>
  <c r="AD222"/>
  <c r="AE222"/>
  <c r="AG222"/>
  <c r="AH222"/>
  <c r="AJ222"/>
  <c r="AK222"/>
  <c r="AM222"/>
  <c r="AN222"/>
  <c r="AO222"/>
  <c r="AQ222"/>
  <c r="AR222"/>
  <c r="AS222"/>
  <c r="AT222"/>
  <c r="AU222"/>
  <c r="AV222"/>
  <c r="AW222"/>
  <c r="AX222"/>
  <c r="AY222"/>
  <c r="BB222"/>
  <c r="U223"/>
  <c r="W223"/>
  <c r="Y223"/>
  <c r="AA223"/>
  <c r="AB223"/>
  <c r="AD223"/>
  <c r="AE223"/>
  <c r="AG223"/>
  <c r="AH223"/>
  <c r="AJ223"/>
  <c r="AK223"/>
  <c r="AM223"/>
  <c r="AN223"/>
  <c r="AO223"/>
  <c r="AQ223"/>
  <c r="AR223"/>
  <c r="AS223"/>
  <c r="AT223"/>
  <c r="AU223"/>
  <c r="AV223"/>
  <c r="AW223"/>
  <c r="AX223"/>
  <c r="AY223"/>
  <c r="BB223"/>
  <c r="U224"/>
  <c r="W224"/>
  <c r="Y224"/>
  <c r="AA224"/>
  <c r="AB224"/>
  <c r="AD224"/>
  <c r="AE224"/>
  <c r="AG224"/>
  <c r="AH224"/>
  <c r="AJ224"/>
  <c r="AK224"/>
  <c r="AM224"/>
  <c r="AN224"/>
  <c r="AO224"/>
  <c r="AQ224"/>
  <c r="AR224"/>
  <c r="AS224"/>
  <c r="AT224"/>
  <c r="AU224"/>
  <c r="AV224"/>
  <c r="AW224"/>
  <c r="AX224"/>
  <c r="AY224"/>
  <c r="BB224"/>
  <c r="U225"/>
  <c r="W225"/>
  <c r="Y225"/>
  <c r="AA225"/>
  <c r="AB225"/>
  <c r="AD225"/>
  <c r="AE225"/>
  <c r="AG225"/>
  <c r="AH225"/>
  <c r="AJ225"/>
  <c r="AK225"/>
  <c r="AM225"/>
  <c r="AN225"/>
  <c r="AO225"/>
  <c r="AQ225"/>
  <c r="AR225"/>
  <c r="AS225"/>
  <c r="AT225"/>
  <c r="AU225"/>
  <c r="AV225"/>
  <c r="AW225"/>
  <c r="AX225"/>
  <c r="AY225"/>
  <c r="BB225"/>
  <c r="U226"/>
  <c r="W226"/>
  <c r="Y226"/>
  <c r="AA226"/>
  <c r="AB226"/>
  <c r="AD226"/>
  <c r="AE226"/>
  <c r="AG226"/>
  <c r="AH226"/>
  <c r="AJ226"/>
  <c r="AK226"/>
  <c r="AM226"/>
  <c r="AN226"/>
  <c r="AO226"/>
  <c r="AQ226"/>
  <c r="AR226"/>
  <c r="AS226"/>
  <c r="AT226"/>
  <c r="AU226"/>
  <c r="AV226"/>
  <c r="AW226"/>
  <c r="AX226"/>
  <c r="AY226"/>
  <c r="BB226"/>
  <c r="U227"/>
  <c r="W227"/>
  <c r="Y227"/>
  <c r="AA227"/>
  <c r="AB227"/>
  <c r="AD227"/>
  <c r="AE227"/>
  <c r="AG227"/>
  <c r="AH227"/>
  <c r="AJ227"/>
  <c r="AK227"/>
  <c r="AM227"/>
  <c r="AN227"/>
  <c r="AO227"/>
  <c r="AQ227"/>
  <c r="AR227"/>
  <c r="AS227"/>
  <c r="AT227"/>
  <c r="AU227"/>
  <c r="AV227"/>
  <c r="AW227"/>
  <c r="AX227"/>
  <c r="AY227"/>
  <c r="BB227"/>
  <c r="U228"/>
  <c r="W228"/>
  <c r="Y228"/>
  <c r="AA228"/>
  <c r="AB228"/>
  <c r="AD228"/>
  <c r="AE228"/>
  <c r="AG228"/>
  <c r="AH228"/>
  <c r="AJ228"/>
  <c r="AK228"/>
  <c r="AM228"/>
  <c r="AN228"/>
  <c r="AO228"/>
  <c r="AQ228"/>
  <c r="AR228"/>
  <c r="AS228"/>
  <c r="AT228"/>
  <c r="AU228"/>
  <c r="AV228"/>
  <c r="AW228"/>
  <c r="AX228"/>
  <c r="AY228"/>
  <c r="BB228"/>
  <c r="U229"/>
  <c r="W229"/>
  <c r="Y229"/>
  <c r="AA229"/>
  <c r="AB229"/>
  <c r="AD229"/>
  <c r="AE229"/>
  <c r="AG229"/>
  <c r="AH229"/>
  <c r="AJ229"/>
  <c r="AK229"/>
  <c r="AM229"/>
  <c r="AN229"/>
  <c r="AO229"/>
  <c r="AQ229"/>
  <c r="AR229"/>
  <c r="AS229"/>
  <c r="AT229"/>
  <c r="AU229"/>
  <c r="AV229"/>
  <c r="AW229"/>
  <c r="AX229"/>
  <c r="AY229"/>
  <c r="BB229"/>
  <c r="U230"/>
  <c r="W230"/>
  <c r="Y230"/>
  <c r="AA230"/>
  <c r="AN230"/>
  <c r="AO230"/>
  <c r="AQ230"/>
  <c r="AR230"/>
  <c r="U231"/>
  <c r="W231"/>
  <c r="Y231"/>
  <c r="AA231"/>
  <c r="AN231"/>
  <c r="AO231"/>
  <c r="AQ231"/>
  <c r="AR231"/>
  <c r="U232"/>
  <c r="W232"/>
  <c r="Y232"/>
  <c r="AA232"/>
  <c r="AN232"/>
  <c r="AO232"/>
  <c r="AQ232"/>
  <c r="AR232"/>
  <c r="U233"/>
  <c r="W233"/>
  <c r="Y233"/>
  <c r="AA233"/>
  <c r="AN233"/>
  <c r="AO233"/>
  <c r="AQ233"/>
  <c r="AR233"/>
  <c r="U234"/>
  <c r="W234"/>
  <c r="Y234"/>
  <c r="AA234"/>
  <c r="AB234"/>
  <c r="AD234"/>
  <c r="AE234"/>
  <c r="AG234"/>
  <c r="AH234"/>
  <c r="AJ234"/>
  <c r="AK234"/>
  <c r="AM234"/>
  <c r="AN234"/>
  <c r="AO234"/>
  <c r="AQ234"/>
  <c r="AR234"/>
  <c r="AS234"/>
  <c r="AT234"/>
  <c r="AU234"/>
  <c r="AV234"/>
  <c r="AW234"/>
  <c r="AX234"/>
  <c r="AY234"/>
  <c r="BB234"/>
  <c r="U235"/>
  <c r="W235"/>
  <c r="Y235"/>
  <c r="AA235"/>
  <c r="AB235"/>
  <c r="AD235"/>
  <c r="AE235"/>
  <c r="AG235"/>
  <c r="AH235"/>
  <c r="AJ235"/>
  <c r="AK235"/>
  <c r="AM235"/>
  <c r="AN235"/>
  <c r="AO235"/>
  <c r="AQ235"/>
  <c r="AR235"/>
  <c r="AS235"/>
  <c r="AT235"/>
  <c r="AU235"/>
  <c r="AV235"/>
  <c r="AW235"/>
  <c r="AX235"/>
  <c r="AY235"/>
  <c r="BB235"/>
  <c r="U236"/>
  <c r="W236"/>
  <c r="Y236"/>
  <c r="AA236"/>
  <c r="AB236"/>
  <c r="AD236"/>
  <c r="AE236"/>
  <c r="AG236"/>
  <c r="AH236"/>
  <c r="AJ236"/>
  <c r="AK236"/>
  <c r="AM236"/>
  <c r="AN236"/>
  <c r="AO236"/>
  <c r="AQ236"/>
  <c r="AR236"/>
  <c r="AS236"/>
  <c r="AT236"/>
  <c r="AU236"/>
  <c r="AV236"/>
  <c r="AW236"/>
  <c r="AX236"/>
  <c r="AY236"/>
  <c r="BB236"/>
  <c r="U237"/>
  <c r="W237"/>
  <c r="Y237"/>
  <c r="AA237"/>
  <c r="AB237"/>
  <c r="AD237"/>
  <c r="AE237"/>
  <c r="AG237"/>
  <c r="AH237"/>
  <c r="AJ237"/>
  <c r="AK237"/>
  <c r="AM237"/>
  <c r="AN237"/>
  <c r="AO237"/>
  <c r="AQ237"/>
  <c r="AR237"/>
  <c r="AS237"/>
  <c r="AT237"/>
  <c r="AU237"/>
  <c r="AV237"/>
  <c r="AW237"/>
  <c r="AX237"/>
  <c r="AY237"/>
  <c r="BB237"/>
  <c r="U238"/>
  <c r="W238"/>
  <c r="Y238"/>
  <c r="AA238"/>
  <c r="AB238"/>
  <c r="AD238"/>
  <c r="AE238"/>
  <c r="AG238"/>
  <c r="AH238"/>
  <c r="AJ238"/>
  <c r="AK238"/>
  <c r="AM238"/>
  <c r="AN238"/>
  <c r="AO238"/>
  <c r="AQ238"/>
  <c r="AR238"/>
  <c r="AS238"/>
  <c r="AT238"/>
  <c r="AU238"/>
  <c r="AV238"/>
  <c r="AW238"/>
  <c r="AX238"/>
  <c r="AY238"/>
  <c r="BB238"/>
  <c r="U239"/>
  <c r="W239"/>
  <c r="Y239"/>
  <c r="AA239"/>
  <c r="AB239"/>
  <c r="AD239"/>
  <c r="AE239"/>
  <c r="AG239"/>
  <c r="AH239"/>
  <c r="AJ239"/>
  <c r="AK239"/>
  <c r="AM239"/>
  <c r="AN239"/>
  <c r="AO239"/>
  <c r="AQ239"/>
  <c r="AR239"/>
  <c r="AS239"/>
  <c r="AT239"/>
  <c r="AU239"/>
  <c r="AV239"/>
  <c r="AW239"/>
  <c r="AX239"/>
  <c r="AY239"/>
  <c r="BB239"/>
  <c r="U240"/>
  <c r="W240"/>
  <c r="Y240"/>
  <c r="AA240"/>
  <c r="AB240"/>
  <c r="AD240"/>
  <c r="AE240"/>
  <c r="AG240"/>
  <c r="AH240"/>
  <c r="AJ240"/>
  <c r="AK240"/>
  <c r="AM240"/>
  <c r="AN240"/>
  <c r="AO240"/>
  <c r="AQ240"/>
  <c r="AR240"/>
  <c r="AS240"/>
  <c r="AT240"/>
  <c r="AU240"/>
  <c r="AV240"/>
  <c r="AW240"/>
  <c r="AX240"/>
  <c r="AY240"/>
  <c r="BB240"/>
  <c r="U241"/>
  <c r="W241"/>
  <c r="Y241"/>
  <c r="AA241"/>
  <c r="AB241"/>
  <c r="AD241"/>
  <c r="AE241"/>
  <c r="AG241"/>
  <c r="AH241"/>
  <c r="AJ241"/>
  <c r="AK241"/>
  <c r="AM241"/>
  <c r="AN241"/>
  <c r="AO241"/>
  <c r="AQ241"/>
  <c r="AR241"/>
  <c r="AS241"/>
  <c r="AT241"/>
  <c r="AU241"/>
  <c r="AV241"/>
  <c r="AW241"/>
  <c r="AX241"/>
  <c r="AY241"/>
  <c r="BB241"/>
  <c r="U242"/>
  <c r="W242"/>
  <c r="Y242"/>
  <c r="AA242"/>
  <c r="AB242"/>
  <c r="AD242"/>
  <c r="AE242"/>
  <c r="AG242"/>
  <c r="AH242"/>
  <c r="AJ242"/>
  <c r="AK242"/>
  <c r="AM242"/>
  <c r="AN242"/>
  <c r="AO242"/>
  <c r="AQ242"/>
  <c r="AR242"/>
  <c r="AS242"/>
  <c r="AT242"/>
  <c r="AU242"/>
  <c r="AV242"/>
  <c r="AW242"/>
  <c r="AX242"/>
  <c r="AY242"/>
  <c r="BB242"/>
  <c r="U243"/>
  <c r="W243"/>
  <c r="Y243"/>
  <c r="AA243"/>
  <c r="AB243"/>
  <c r="AD243"/>
  <c r="AE243"/>
  <c r="AG243"/>
  <c r="AH243"/>
  <c r="AJ243"/>
  <c r="AK243"/>
  <c r="AM243"/>
  <c r="AN243"/>
  <c r="AO243"/>
  <c r="AQ243"/>
  <c r="AR243"/>
  <c r="AS243"/>
  <c r="AT243"/>
  <c r="AU243"/>
  <c r="AV243"/>
  <c r="AW243"/>
  <c r="AX243"/>
  <c r="AY243"/>
  <c r="BB243"/>
  <c r="U245"/>
  <c r="Y245"/>
  <c r="AB245"/>
  <c r="AE245"/>
  <c r="AH245"/>
  <c r="AK245"/>
  <c r="AN245"/>
  <c r="AQ245"/>
  <c r="AS245"/>
  <c r="AU245"/>
  <c r="AW245"/>
  <c r="AY245"/>
  <c r="U246"/>
  <c r="Y246"/>
  <c r="AB246"/>
  <c r="AE246"/>
  <c r="AH246"/>
  <c r="AK246"/>
  <c r="AN246"/>
  <c r="AQ246"/>
  <c r="AS246"/>
  <c r="AU246"/>
  <c r="AW246"/>
  <c r="AY246"/>
  <c r="U248"/>
  <c r="Y248"/>
  <c r="AB248"/>
  <c r="AE248"/>
  <c r="AH248"/>
  <c r="AK248"/>
  <c r="AN248"/>
  <c r="AQ248"/>
  <c r="AS248"/>
  <c r="AU248"/>
  <c r="AW248"/>
  <c r="AY248"/>
  <c r="U250"/>
  <c r="Y250"/>
  <c r="AB250"/>
  <c r="AE250"/>
  <c r="AH250"/>
  <c r="AK250"/>
  <c r="AN250"/>
  <c r="AQ250"/>
  <c r="AS250"/>
  <c r="AU250"/>
  <c r="AW250"/>
  <c r="AY250"/>
  <c r="U251"/>
  <c r="Y251"/>
  <c r="AB251"/>
  <c r="AE251"/>
  <c r="AH251"/>
  <c r="AK251"/>
  <c r="AN251"/>
  <c r="AQ251"/>
  <c r="AS251"/>
  <c r="AU251"/>
  <c r="AW251"/>
  <c r="AY251"/>
  <c r="U252"/>
  <c r="Y252"/>
  <c r="AB252"/>
  <c r="AE252"/>
  <c r="AH252"/>
  <c r="AK252"/>
  <c r="AN252"/>
  <c r="AQ252"/>
  <c r="AS252"/>
  <c r="AU252"/>
  <c r="AW252"/>
  <c r="AY252"/>
  <c r="U253"/>
  <c r="Y253"/>
  <c r="AB253"/>
  <c r="AE253"/>
  <c r="AH253"/>
  <c r="AK253"/>
  <c r="AN253"/>
  <c r="AQ253"/>
  <c r="AS253"/>
  <c r="AU253"/>
  <c r="AW253"/>
  <c r="AY253"/>
  <c r="U254"/>
  <c r="Y254"/>
  <c r="AB254"/>
  <c r="AE254"/>
  <c r="AH254"/>
  <c r="AK254"/>
  <c r="AN254"/>
  <c r="AQ254"/>
  <c r="AS254"/>
  <c r="AU254"/>
  <c r="AW254"/>
  <c r="AY254"/>
  <c r="U255"/>
  <c r="Y255"/>
  <c r="AB255"/>
  <c r="AE255"/>
  <c r="AH255"/>
  <c r="AK255"/>
  <c r="AN255"/>
  <c r="AQ255"/>
  <c r="AS255"/>
  <c r="AU255"/>
  <c r="AW255"/>
  <c r="AY255"/>
  <c r="U256"/>
  <c r="Y256"/>
  <c r="AB256"/>
  <c r="AE256"/>
  <c r="AH256"/>
  <c r="AK256"/>
  <c r="AN256"/>
  <c r="AQ256"/>
  <c r="AS256"/>
  <c r="AU256"/>
  <c r="AW256"/>
  <c r="AY256"/>
  <c r="U258"/>
  <c r="Y258"/>
  <c r="AB258"/>
  <c r="AE258"/>
  <c r="AH258"/>
  <c r="AK258"/>
  <c r="AN258"/>
  <c r="AQ258"/>
  <c r="AS258"/>
  <c r="AU258"/>
  <c r="AW258"/>
  <c r="AY258"/>
  <c r="U260"/>
  <c r="Y260"/>
  <c r="AB260"/>
  <c r="AE260"/>
  <c r="AH260"/>
  <c r="AK260"/>
  <c r="AN260"/>
  <c r="AQ260"/>
  <c r="AS260"/>
  <c r="AU260"/>
  <c r="AW260"/>
  <c r="AY260"/>
  <c r="U261"/>
  <c r="Y261"/>
  <c r="AB261"/>
  <c r="AE261"/>
  <c r="AH261"/>
  <c r="AK261"/>
  <c r="AN261"/>
  <c r="AQ261"/>
  <c r="AS261"/>
  <c r="AU261"/>
  <c r="AW261"/>
  <c r="AY261"/>
  <c r="U262"/>
  <c r="Y262"/>
  <c r="AB262"/>
  <c r="AE262"/>
  <c r="AH262"/>
  <c r="AK262"/>
  <c r="AN262"/>
  <c r="AQ262"/>
  <c r="AS262"/>
  <c r="AU262"/>
  <c r="AW262"/>
  <c r="AY262"/>
  <c r="U263"/>
  <c r="Y263"/>
  <c r="AB263"/>
  <c r="AE263"/>
  <c r="AH263"/>
  <c r="AK263"/>
  <c r="AN263"/>
  <c r="AQ263"/>
  <c r="AS263"/>
  <c r="AU263"/>
  <c r="AW263"/>
  <c r="AY263"/>
  <c r="U264"/>
  <c r="Y264"/>
  <c r="AB264"/>
  <c r="AE264"/>
  <c r="AH264"/>
  <c r="AK264"/>
  <c r="AN264"/>
  <c r="AQ264"/>
  <c r="AS264"/>
  <c r="AU264"/>
  <c r="AW264"/>
  <c r="AY264"/>
  <c r="U265"/>
  <c r="Y265"/>
  <c r="AB265"/>
  <c r="AE265"/>
  <c r="AH265"/>
  <c r="AK265"/>
  <c r="AN265"/>
  <c r="AQ265"/>
  <c r="AS265"/>
  <c r="AU265"/>
  <c r="AW265"/>
  <c r="AY265"/>
  <c r="U267"/>
  <c r="Y267"/>
  <c r="AB267"/>
  <c r="AE267"/>
  <c r="AH267"/>
  <c r="AK267"/>
  <c r="AN267"/>
  <c r="AQ267"/>
  <c r="AS267"/>
  <c r="AU267"/>
  <c r="AW267"/>
  <c r="AY267"/>
  <c r="U269"/>
  <c r="Y269"/>
  <c r="AB269"/>
  <c r="AE269"/>
  <c r="AH269"/>
  <c r="AK269"/>
  <c r="AN269"/>
  <c r="AQ269"/>
  <c r="AS269"/>
  <c r="AU269"/>
  <c r="AW269"/>
  <c r="AY269"/>
  <c r="U270"/>
  <c r="Y270"/>
  <c r="AB270"/>
  <c r="AE270"/>
  <c r="AH270"/>
  <c r="AK270"/>
  <c r="AN270"/>
  <c r="AQ270"/>
  <c r="AS270"/>
  <c r="AU270"/>
  <c r="AW270"/>
  <c r="AY270"/>
  <c r="U271"/>
  <c r="Y271"/>
  <c r="AB271"/>
  <c r="AE271"/>
  <c r="AH271"/>
  <c r="AK271"/>
  <c r="AN271"/>
  <c r="AQ271"/>
  <c r="AS271"/>
  <c r="AU271"/>
  <c r="AW271"/>
  <c r="AY271"/>
  <c r="U272"/>
  <c r="Y272"/>
  <c r="AB272"/>
  <c r="AE272"/>
  <c r="AH272"/>
  <c r="AK272"/>
  <c r="AN272"/>
  <c r="AQ272"/>
  <c r="AS272"/>
  <c r="AU272"/>
  <c r="AW272"/>
  <c r="AY272"/>
  <c r="U273"/>
  <c r="Y273"/>
  <c r="AB273"/>
  <c r="AE273"/>
  <c r="AH273"/>
  <c r="AK273"/>
  <c r="AN273"/>
  <c r="AQ273"/>
  <c r="AS273"/>
  <c r="AU273"/>
  <c r="AW273"/>
  <c r="AY273"/>
  <c r="U274"/>
  <c r="Y274"/>
  <c r="AB274"/>
  <c r="AE274"/>
  <c r="AH274"/>
  <c r="AK274"/>
  <c r="AN274"/>
  <c r="AQ274"/>
  <c r="AS274"/>
  <c r="AU274"/>
  <c r="AW274"/>
  <c r="AY274"/>
  <c r="U275"/>
  <c r="Y275"/>
  <c r="AB275"/>
  <c r="AE275"/>
  <c r="AH275"/>
  <c r="AK275"/>
  <c r="AN275"/>
  <c r="AQ275"/>
  <c r="AS275"/>
  <c r="AU275"/>
  <c r="AW275"/>
  <c r="AY275"/>
  <c r="U276"/>
  <c r="W276"/>
  <c r="Y276"/>
  <c r="AA276"/>
  <c r="AB276"/>
  <c r="AD276"/>
  <c r="AE276"/>
  <c r="AG276"/>
  <c r="AH276"/>
  <c r="AJ276"/>
  <c r="AK276"/>
  <c r="AM276"/>
  <c r="AN276"/>
  <c r="AO276"/>
  <c r="AQ276"/>
  <c r="AR276"/>
  <c r="AS276"/>
  <c r="AT276"/>
  <c r="AU276"/>
  <c r="AV276"/>
  <c r="AW276"/>
  <c r="AX276"/>
  <c r="AY276"/>
  <c r="BB276"/>
  <c r="U278"/>
  <c r="W278"/>
  <c r="Y278"/>
  <c r="AA278"/>
  <c r="AB278"/>
  <c r="AD278"/>
  <c r="AE278"/>
  <c r="AG278"/>
  <c r="AH278"/>
  <c r="AJ278"/>
  <c r="AK278"/>
  <c r="AM278"/>
  <c r="AN278"/>
  <c r="AO278"/>
  <c r="AQ278"/>
  <c r="AR278"/>
  <c r="AS278"/>
  <c r="AT278"/>
  <c r="AU278"/>
  <c r="AV278"/>
  <c r="AW278"/>
  <c r="AX278"/>
  <c r="AY278"/>
  <c r="BB278"/>
  <c r="U279"/>
  <c r="W279"/>
  <c r="Y279"/>
  <c r="AA279"/>
  <c r="AB279"/>
  <c r="AD279"/>
  <c r="AE279"/>
  <c r="AG279"/>
  <c r="AH279"/>
  <c r="AJ279"/>
  <c r="AK279"/>
  <c r="AM279"/>
  <c r="AN279"/>
  <c r="AO279"/>
  <c r="AQ279"/>
  <c r="AR279"/>
  <c r="AS279"/>
  <c r="AT279"/>
  <c r="AU279"/>
  <c r="AV279"/>
  <c r="AW279"/>
  <c r="AX279"/>
  <c r="AY279"/>
  <c r="BB279"/>
  <c r="U280"/>
  <c r="W280"/>
  <c r="Y280"/>
  <c r="AA280"/>
  <c r="AB280"/>
  <c r="AD280"/>
  <c r="AE280"/>
  <c r="AG280"/>
  <c r="AH280"/>
  <c r="AJ280"/>
  <c r="AK280"/>
  <c r="AM280"/>
  <c r="AN280"/>
  <c r="AO280"/>
  <c r="AQ280"/>
  <c r="AR280"/>
  <c r="AS280"/>
  <c r="AT280"/>
  <c r="AU280"/>
  <c r="AV280"/>
  <c r="AW280"/>
  <c r="AX280"/>
  <c r="AY280"/>
  <c r="BB280"/>
  <c r="U281"/>
  <c r="W281"/>
  <c r="Y281"/>
  <c r="AA281"/>
  <c r="AB281"/>
  <c r="AD281"/>
  <c r="AE281"/>
  <c r="AG281"/>
  <c r="AH281"/>
  <c r="AJ281"/>
  <c r="AK281"/>
  <c r="AM281"/>
  <c r="AN281"/>
  <c r="AO281"/>
  <c r="AQ281"/>
  <c r="AR281"/>
  <c r="AS281"/>
  <c r="AT281"/>
  <c r="AU281"/>
  <c r="AV281"/>
  <c r="AW281"/>
  <c r="AX281"/>
  <c r="AY281"/>
  <c r="BB281"/>
  <c r="U282"/>
  <c r="W282"/>
  <c r="Y282"/>
  <c r="AA282"/>
  <c r="AB282"/>
  <c r="AD282"/>
  <c r="AE282"/>
  <c r="AG282"/>
  <c r="AH282"/>
  <c r="AJ282"/>
  <c r="AK282"/>
  <c r="AM282"/>
  <c r="AN282"/>
  <c r="AO282"/>
  <c r="AQ282"/>
  <c r="AR282"/>
  <c r="AS282"/>
  <c r="AT282"/>
  <c r="AU282"/>
  <c r="AV282"/>
  <c r="AW282"/>
  <c r="AX282"/>
  <c r="AY282"/>
  <c r="BB282"/>
  <c r="U283"/>
  <c r="W283"/>
  <c r="Y283"/>
  <c r="AA283"/>
  <c r="AB283"/>
  <c r="AD283"/>
  <c r="AE283"/>
  <c r="AG283"/>
  <c r="AH283"/>
  <c r="AJ283"/>
  <c r="AK283"/>
  <c r="AM283"/>
  <c r="AN283"/>
  <c r="AO283"/>
  <c r="AQ283"/>
  <c r="AR283"/>
  <c r="AS283"/>
  <c r="AT283"/>
  <c r="AU283"/>
  <c r="AV283"/>
  <c r="AW283"/>
  <c r="AX283"/>
  <c r="AY283"/>
  <c r="BB283"/>
  <c r="U284"/>
  <c r="W284"/>
  <c r="Y284"/>
  <c r="AA284"/>
  <c r="AB284"/>
  <c r="AD284"/>
  <c r="AE284"/>
  <c r="AG284"/>
  <c r="AH284"/>
  <c r="AJ284"/>
  <c r="AK284"/>
  <c r="AM284"/>
  <c r="AN284"/>
  <c r="AO284"/>
  <c r="AQ284"/>
  <c r="AR284"/>
  <c r="AS284"/>
  <c r="AT284"/>
  <c r="AU284"/>
  <c r="AV284"/>
  <c r="AW284"/>
  <c r="AX284"/>
  <c r="AY284"/>
  <c r="BB284"/>
  <c r="U285"/>
  <c r="W285"/>
  <c r="Y285"/>
  <c r="AA285"/>
  <c r="AB285"/>
  <c r="AD285"/>
  <c r="AE285"/>
  <c r="AG285"/>
  <c r="AH285"/>
  <c r="AJ285"/>
  <c r="AK285"/>
  <c r="AM285"/>
  <c r="AN285"/>
  <c r="AO285"/>
  <c r="AQ285"/>
  <c r="AR285"/>
  <c r="AS285"/>
  <c r="AT285"/>
  <c r="AU285"/>
  <c r="AV285"/>
  <c r="AW285"/>
  <c r="AX285"/>
  <c r="AY285"/>
  <c r="BB285"/>
  <c r="U286"/>
  <c r="W286"/>
  <c r="Y286"/>
  <c r="AA286"/>
  <c r="AB286"/>
  <c r="AD286"/>
  <c r="AE286"/>
  <c r="AG286"/>
  <c r="AH286"/>
  <c r="AJ286"/>
  <c r="AK286"/>
  <c r="AM286"/>
  <c r="AN286"/>
  <c r="AO286"/>
  <c r="AQ286"/>
  <c r="AR286"/>
  <c r="AS286"/>
  <c r="AT286"/>
  <c r="AU286"/>
  <c r="AV286"/>
  <c r="AW286"/>
  <c r="AX286"/>
  <c r="AY286"/>
  <c r="BB286"/>
  <c r="U287"/>
  <c r="Y287"/>
  <c r="AB287"/>
  <c r="AE287"/>
  <c r="AH287"/>
  <c r="AK287"/>
  <c r="AN287"/>
  <c r="AQ287"/>
  <c r="AS287"/>
  <c r="AU287"/>
  <c r="AW287"/>
  <c r="AY287"/>
  <c r="U288"/>
  <c r="W288"/>
  <c r="Y288"/>
  <c r="AA288"/>
  <c r="AB288"/>
  <c r="AD288"/>
  <c r="AE288"/>
  <c r="AG288"/>
  <c r="AH288"/>
  <c r="AJ288"/>
  <c r="AK288"/>
  <c r="AM288"/>
  <c r="AN288"/>
  <c r="AO288"/>
  <c r="AQ288"/>
  <c r="AR288"/>
  <c r="AS288"/>
  <c r="AT288"/>
  <c r="AU288"/>
  <c r="AV288"/>
  <c r="AW288"/>
  <c r="AX288"/>
  <c r="AY288"/>
  <c r="BB288"/>
  <c r="U290"/>
  <c r="W290"/>
  <c r="Y290"/>
  <c r="AA290"/>
  <c r="AB290"/>
  <c r="AD290"/>
  <c r="AE290"/>
  <c r="AG290"/>
  <c r="AH290"/>
  <c r="AJ290"/>
  <c r="AK290"/>
  <c r="AM290"/>
  <c r="AN290"/>
  <c r="AO290"/>
  <c r="AQ290"/>
  <c r="AR290"/>
  <c r="AS290"/>
  <c r="AT290"/>
  <c r="AU290"/>
  <c r="AV290"/>
  <c r="AW290"/>
  <c r="AX290"/>
  <c r="AY290"/>
  <c r="BB290"/>
  <c r="U291"/>
  <c r="W291"/>
  <c r="Y291"/>
  <c r="AA291"/>
  <c r="AB291"/>
  <c r="AD291"/>
  <c r="AE291"/>
  <c r="AG291"/>
  <c r="AH291"/>
  <c r="AJ291"/>
  <c r="AK291"/>
  <c r="AM291"/>
  <c r="AN291"/>
  <c r="AO291"/>
  <c r="AQ291"/>
  <c r="AR291"/>
  <c r="AS291"/>
  <c r="AT291"/>
  <c r="AU291"/>
  <c r="AV291"/>
  <c r="AW291"/>
  <c r="AX291"/>
  <c r="AY291"/>
  <c r="BB291"/>
  <c r="U292"/>
  <c r="W292"/>
  <c r="Y292"/>
  <c r="AA292"/>
  <c r="AB292"/>
  <c r="AD292"/>
  <c r="AE292"/>
  <c r="AG292"/>
  <c r="AH292"/>
  <c r="AJ292"/>
  <c r="AK292"/>
  <c r="AM292"/>
  <c r="AN292"/>
  <c r="AO292"/>
  <c r="AQ292"/>
  <c r="AR292"/>
  <c r="AS292"/>
  <c r="AT292"/>
  <c r="AU292"/>
  <c r="AV292"/>
  <c r="AW292"/>
  <c r="AX292"/>
  <c r="AY292"/>
  <c r="BB292"/>
  <c r="U293"/>
  <c r="W293"/>
  <c r="Y293"/>
  <c r="AA293"/>
  <c r="AB293"/>
  <c r="AD293"/>
  <c r="AE293"/>
  <c r="AG293"/>
  <c r="AH293"/>
  <c r="AJ293"/>
  <c r="AK293"/>
  <c r="AM293"/>
  <c r="AN293"/>
  <c r="AO293"/>
  <c r="AQ293"/>
  <c r="AR293"/>
  <c r="AS293"/>
  <c r="AT293"/>
  <c r="AU293"/>
  <c r="AV293"/>
  <c r="AW293"/>
  <c r="AX293"/>
  <c r="AY293"/>
  <c r="BB293"/>
  <c r="U295"/>
  <c r="W295"/>
  <c r="Y295"/>
  <c r="AA295"/>
  <c r="AB295"/>
  <c r="AD295"/>
  <c r="AE295"/>
  <c r="AG295"/>
  <c r="AH295"/>
  <c r="AJ295"/>
  <c r="AK295"/>
  <c r="AM295"/>
  <c r="AN295"/>
  <c r="AO295"/>
  <c r="AQ295"/>
  <c r="AR295"/>
  <c r="AS295"/>
  <c r="AT295"/>
  <c r="AU295"/>
  <c r="AV295"/>
  <c r="AW295"/>
  <c r="AX295"/>
  <c r="AY295"/>
  <c r="BB295"/>
  <c r="U296"/>
  <c r="W296"/>
  <c r="Y296"/>
  <c r="AA296"/>
  <c r="AB296"/>
  <c r="AD296"/>
  <c r="AE296"/>
  <c r="AG296"/>
  <c r="AH296"/>
  <c r="AJ296"/>
  <c r="AK296"/>
  <c r="AM296"/>
  <c r="AN296"/>
  <c r="AO296"/>
  <c r="AQ296"/>
  <c r="AR296"/>
  <c r="AS296"/>
  <c r="AT296"/>
  <c r="AU296"/>
  <c r="AV296"/>
  <c r="AW296"/>
  <c r="AX296"/>
  <c r="AY296"/>
  <c r="BB296"/>
  <c r="U297"/>
  <c r="W297"/>
  <c r="Y297"/>
  <c r="AA297"/>
  <c r="AB297"/>
  <c r="AD297"/>
  <c r="AE297"/>
  <c r="AG297"/>
  <c r="AH297"/>
  <c r="AJ297"/>
  <c r="AK297"/>
  <c r="AM297"/>
  <c r="AN297"/>
  <c r="AO297"/>
  <c r="AQ297"/>
  <c r="AR297"/>
  <c r="AS297"/>
  <c r="AT297"/>
  <c r="AU297"/>
  <c r="AV297"/>
  <c r="AW297"/>
  <c r="AX297"/>
  <c r="AY297"/>
  <c r="BB297"/>
  <c r="U298"/>
  <c r="W298"/>
  <c r="Y298"/>
  <c r="AA298"/>
  <c r="AB298"/>
  <c r="AD298"/>
  <c r="AE298"/>
  <c r="AG298"/>
  <c r="AH298"/>
  <c r="AJ298"/>
  <c r="AK298"/>
  <c r="AM298"/>
  <c r="AN298"/>
  <c r="AO298"/>
  <c r="AQ298"/>
  <c r="AR298"/>
  <c r="AS298"/>
  <c r="AT298"/>
  <c r="AU298"/>
  <c r="AV298"/>
  <c r="AW298"/>
  <c r="AX298"/>
  <c r="AY298"/>
  <c r="BB298"/>
  <c r="U299"/>
  <c r="W299"/>
  <c r="Y299"/>
  <c r="AA299"/>
  <c r="AB299"/>
  <c r="AD299"/>
  <c r="AE299"/>
  <c r="AG299"/>
  <c r="AH299"/>
  <c r="AJ299"/>
  <c r="AK299"/>
  <c r="AM299"/>
  <c r="AN299"/>
  <c r="AO299"/>
  <c r="AQ299"/>
  <c r="AR299"/>
  <c r="AS299"/>
  <c r="AT299"/>
  <c r="AU299"/>
  <c r="AV299"/>
  <c r="AW299"/>
  <c r="AX299"/>
  <c r="AY299"/>
  <c r="BB299"/>
  <c r="U300"/>
  <c r="W300"/>
  <c r="Y300"/>
  <c r="AA300"/>
  <c r="AB300"/>
  <c r="AD300"/>
  <c r="AE300"/>
  <c r="AG300"/>
  <c r="AH300"/>
  <c r="AJ300"/>
  <c r="AK300"/>
  <c r="AM300"/>
  <c r="AN300"/>
  <c r="AO300"/>
  <c r="AQ300"/>
  <c r="AR300"/>
  <c r="AS300"/>
  <c r="AT300"/>
  <c r="AU300"/>
  <c r="AV300"/>
  <c r="AW300"/>
  <c r="AX300"/>
  <c r="AY300"/>
  <c r="BB300"/>
  <c r="U301"/>
  <c r="Y301"/>
  <c r="AB301"/>
  <c r="AE301"/>
  <c r="AH301"/>
  <c r="AK301"/>
  <c r="AN301"/>
  <c r="AQ301"/>
  <c r="AS301"/>
  <c r="AU301"/>
  <c r="AW301"/>
  <c r="AY301"/>
  <c r="U302"/>
  <c r="Y302"/>
  <c r="AN302"/>
  <c r="AQ302"/>
  <c r="U303"/>
  <c r="W303"/>
  <c r="Y303"/>
  <c r="AA303"/>
  <c r="AB303"/>
  <c r="AD303"/>
  <c r="AE303"/>
  <c r="AG303"/>
  <c r="AH303"/>
  <c r="AJ303"/>
  <c r="AK303"/>
  <c r="AM303"/>
  <c r="AN303"/>
  <c r="AO303"/>
  <c r="AQ303"/>
  <c r="AR303"/>
  <c r="AS303"/>
  <c r="AT303"/>
  <c r="AU303"/>
  <c r="AV303"/>
  <c r="AW303"/>
  <c r="AX303"/>
  <c r="AY303"/>
  <c r="BB303"/>
  <c r="U304"/>
  <c r="W304"/>
  <c r="Y304"/>
  <c r="AA304"/>
  <c r="AB304"/>
  <c r="AD304"/>
  <c r="AE304"/>
  <c r="AG304"/>
  <c r="AH304"/>
  <c r="AJ304"/>
  <c r="AK304"/>
  <c r="AM304"/>
  <c r="AN304"/>
  <c r="AO304"/>
  <c r="AQ304"/>
  <c r="AR304"/>
  <c r="AS304"/>
  <c r="AT304"/>
  <c r="AU304"/>
  <c r="AV304"/>
  <c r="AW304"/>
  <c r="AX304"/>
  <c r="AY304"/>
  <c r="BB304"/>
  <c r="U306"/>
  <c r="W306"/>
  <c r="Y306"/>
  <c r="AA306"/>
  <c r="AB306"/>
  <c r="AD306"/>
  <c r="AE306"/>
  <c r="AG306"/>
  <c r="AH306"/>
  <c r="AJ306"/>
  <c r="AK306"/>
  <c r="AM306"/>
  <c r="AN306"/>
  <c r="AO306"/>
  <c r="AQ306"/>
  <c r="AR306"/>
  <c r="AS306"/>
  <c r="AT306"/>
  <c r="AU306"/>
  <c r="AV306"/>
  <c r="AW306"/>
  <c r="AX306"/>
  <c r="AY306"/>
  <c r="BB306"/>
  <c r="U307"/>
  <c r="W307"/>
  <c r="Y307"/>
  <c r="AA307"/>
  <c r="AB307"/>
  <c r="AD307"/>
  <c r="AE307"/>
  <c r="AG307"/>
  <c r="AH307"/>
  <c r="AJ307"/>
  <c r="AK307"/>
  <c r="AM307"/>
  <c r="AN307"/>
  <c r="AO307"/>
  <c r="AQ307"/>
  <c r="AR307"/>
  <c r="AS307"/>
  <c r="AT307"/>
  <c r="AU307"/>
  <c r="AV307"/>
  <c r="AW307"/>
  <c r="AX307"/>
  <c r="AY307"/>
  <c r="BB307"/>
  <c r="U308"/>
  <c r="W308"/>
  <c r="Y308"/>
  <c r="AA308"/>
  <c r="AB308"/>
  <c r="AD308"/>
  <c r="AE308"/>
  <c r="AG308"/>
  <c r="AH308"/>
  <c r="AJ308"/>
  <c r="AK308"/>
  <c r="AM308"/>
  <c r="AN308"/>
  <c r="AO308"/>
  <c r="AQ308"/>
  <c r="AR308"/>
  <c r="AS308"/>
  <c r="AT308"/>
  <c r="AU308"/>
  <c r="AV308"/>
  <c r="AW308"/>
  <c r="AX308"/>
  <c r="AY308"/>
  <c r="BB308"/>
  <c r="U309"/>
  <c r="W309"/>
  <c r="Y309"/>
  <c r="AA309"/>
  <c r="AB309"/>
  <c r="AD309"/>
  <c r="AE309"/>
  <c r="AG309"/>
  <c r="AH309"/>
  <c r="AJ309"/>
  <c r="AK309"/>
  <c r="AM309"/>
  <c r="AN309"/>
  <c r="AO309"/>
  <c r="AQ309"/>
  <c r="AR309"/>
  <c r="AS309"/>
  <c r="AT309"/>
  <c r="AU309"/>
  <c r="AV309"/>
  <c r="AW309"/>
  <c r="AX309"/>
  <c r="AY309"/>
  <c r="BB309"/>
  <c r="U311"/>
  <c r="W311"/>
  <c r="Y311"/>
  <c r="AA311"/>
  <c r="AB311"/>
  <c r="AD311"/>
  <c r="AE311"/>
  <c r="AG311"/>
  <c r="AH311"/>
  <c r="AJ311"/>
  <c r="AK311"/>
  <c r="AM311"/>
  <c r="AN311"/>
  <c r="AO311"/>
  <c r="AQ311"/>
  <c r="AR311"/>
  <c r="AS311"/>
  <c r="AT311"/>
  <c r="AU311"/>
  <c r="AV311"/>
  <c r="AW311"/>
  <c r="AX311"/>
  <c r="AY311"/>
  <c r="BB311"/>
  <c r="U312"/>
  <c r="W312"/>
  <c r="Y312"/>
  <c r="AA312"/>
  <c r="AB312"/>
  <c r="AD312"/>
  <c r="AE312"/>
  <c r="AG312"/>
  <c r="AH312"/>
  <c r="AJ312"/>
  <c r="AK312"/>
  <c r="AM312"/>
  <c r="AN312"/>
  <c r="AO312"/>
  <c r="AQ312"/>
  <c r="AR312"/>
  <c r="AS312"/>
  <c r="AT312"/>
  <c r="AU312"/>
  <c r="AV312"/>
  <c r="AW312"/>
  <c r="AX312"/>
  <c r="AY312"/>
  <c r="BB312"/>
  <c r="U313"/>
  <c r="W313"/>
  <c r="Y313"/>
  <c r="AA313"/>
  <c r="AB313"/>
  <c r="AD313"/>
  <c r="AE313"/>
  <c r="AG313"/>
  <c r="AH313"/>
  <c r="AJ313"/>
  <c r="AK313"/>
  <c r="AM313"/>
  <c r="AN313"/>
  <c r="AO313"/>
  <c r="AQ313"/>
  <c r="AR313"/>
  <c r="AS313"/>
  <c r="AT313"/>
  <c r="AU313"/>
  <c r="AV313"/>
  <c r="AW313"/>
  <c r="AX313"/>
  <c r="AY313"/>
  <c r="BB313"/>
  <c r="U314"/>
  <c r="W314"/>
  <c r="Y314"/>
  <c r="AA314"/>
  <c r="AB314"/>
  <c r="AD314"/>
  <c r="AE314"/>
  <c r="AG314"/>
  <c r="AH314"/>
  <c r="AJ314"/>
  <c r="AK314"/>
  <c r="AM314"/>
  <c r="AN314"/>
  <c r="AO314"/>
  <c r="AQ314"/>
  <c r="AR314"/>
  <c r="AS314"/>
  <c r="AT314"/>
  <c r="AU314"/>
  <c r="AV314"/>
  <c r="AW314"/>
  <c r="AX314"/>
  <c r="AY314"/>
  <c r="BB314"/>
  <c r="AN315"/>
  <c r="AO315"/>
  <c r="AQ315"/>
  <c r="AR315"/>
  <c r="AS315"/>
  <c r="AT315"/>
  <c r="AU315"/>
  <c r="AV315"/>
  <c r="AW315"/>
  <c r="AX315"/>
  <c r="AY315"/>
  <c r="BB315"/>
  <c r="AN316"/>
  <c r="AO316"/>
  <c r="AQ316"/>
  <c r="AR316"/>
  <c r="AS316"/>
  <c r="AT316"/>
  <c r="AU316"/>
  <c r="AV316"/>
  <c r="AW316"/>
  <c r="AX316"/>
  <c r="AY316"/>
  <c r="BB316"/>
  <c r="AN318"/>
  <c r="AO318"/>
  <c r="AQ318"/>
  <c r="AR318"/>
  <c r="AS318"/>
  <c r="AT318"/>
  <c r="AU318"/>
  <c r="AV318"/>
  <c r="AW318"/>
  <c r="AX318"/>
  <c r="AY318"/>
  <c r="BB318"/>
  <c r="AN319"/>
  <c r="AQ319"/>
  <c r="AN320"/>
  <c r="AO320"/>
  <c r="AQ320"/>
  <c r="AR320"/>
  <c r="AS320"/>
  <c r="AT320"/>
  <c r="AU320"/>
  <c r="AV320"/>
  <c r="AW320"/>
  <c r="AX320"/>
  <c r="AY320"/>
  <c r="BB320"/>
  <c r="AN322"/>
  <c r="AO322"/>
  <c r="AQ322"/>
  <c r="AR322"/>
  <c r="AS322"/>
  <c r="AT322"/>
  <c r="AU322"/>
  <c r="AV322"/>
  <c r="AW322"/>
  <c r="AX322"/>
  <c r="AY322"/>
  <c r="BB322"/>
  <c r="AN323"/>
  <c r="AO323"/>
  <c r="AQ323"/>
  <c r="AR323"/>
  <c r="AS323"/>
  <c r="AT323"/>
  <c r="AU323"/>
  <c r="AV323"/>
  <c r="AW323"/>
  <c r="AX323"/>
  <c r="AY323"/>
  <c r="BB323"/>
  <c r="AN324"/>
  <c r="AO324"/>
  <c r="AQ324"/>
  <c r="AR324"/>
  <c r="AS324"/>
  <c r="AT324"/>
  <c r="AU324"/>
  <c r="AV324"/>
  <c r="AW324"/>
  <c r="AX324"/>
  <c r="AY324"/>
  <c r="BB324"/>
  <c r="AN325"/>
  <c r="AO325"/>
  <c r="AQ325"/>
  <c r="AR325"/>
  <c r="AS325"/>
  <c r="AT325"/>
  <c r="AU325"/>
  <c r="AV325"/>
  <c r="AW325"/>
  <c r="AX325"/>
  <c r="AY325"/>
  <c r="BB325"/>
  <c r="AN326"/>
  <c r="AO326"/>
  <c r="AQ326"/>
  <c r="AR326"/>
  <c r="AS326"/>
  <c r="AT326"/>
  <c r="AU326"/>
  <c r="AV326"/>
  <c r="AW326"/>
  <c r="AX326"/>
  <c r="AY326"/>
  <c r="BB326"/>
  <c r="AN327"/>
  <c r="AO327"/>
  <c r="AQ327"/>
  <c r="AR327"/>
  <c r="AS327"/>
  <c r="AT327"/>
  <c r="AU327"/>
  <c r="AV327"/>
  <c r="AW327"/>
  <c r="AX327"/>
  <c r="AY327"/>
  <c r="BB327"/>
  <c r="AN328"/>
  <c r="AO328"/>
  <c r="AQ328"/>
  <c r="AR328"/>
  <c r="AS328"/>
  <c r="AT328"/>
  <c r="AU328"/>
  <c r="AV328"/>
  <c r="AW328"/>
  <c r="AX328"/>
  <c r="AY328"/>
  <c r="BB328"/>
  <c r="AN329"/>
  <c r="AO329"/>
  <c r="AQ329"/>
  <c r="AR329"/>
  <c r="AS329"/>
  <c r="AT329"/>
  <c r="AU329"/>
  <c r="AV329"/>
  <c r="AW329"/>
  <c r="AX329"/>
  <c r="AY329"/>
  <c r="BB329"/>
  <c r="AN330"/>
  <c r="AO330"/>
  <c r="AQ330"/>
  <c r="AR330"/>
  <c r="AS330"/>
  <c r="AT330"/>
  <c r="AU330"/>
  <c r="AV330"/>
  <c r="AW330"/>
  <c r="AX330"/>
  <c r="AY330"/>
  <c r="BB330"/>
  <c r="AN331"/>
  <c r="AO331"/>
  <c r="AQ331"/>
  <c r="AR331"/>
  <c r="AS331"/>
  <c r="AT331"/>
  <c r="AU331"/>
  <c r="AV331"/>
  <c r="AW331"/>
  <c r="AX331"/>
  <c r="AY331"/>
  <c r="BB331"/>
  <c r="AN332"/>
  <c r="AO332"/>
  <c r="AQ332"/>
  <c r="AR332"/>
  <c r="AS332"/>
  <c r="AT332"/>
  <c r="AU332"/>
  <c r="AV332"/>
  <c r="AW332"/>
  <c r="AX332"/>
  <c r="AY332"/>
  <c r="BB332"/>
  <c r="AN333"/>
  <c r="AO333"/>
  <c r="AQ333"/>
  <c r="AR333"/>
  <c r="AS333"/>
  <c r="AT333"/>
  <c r="AU333"/>
  <c r="AV333"/>
  <c r="AW333"/>
  <c r="AX333"/>
  <c r="AY333"/>
  <c r="BB333"/>
  <c r="AN334"/>
  <c r="AO334"/>
  <c r="AQ334"/>
  <c r="AR334"/>
  <c r="AS334"/>
  <c r="AT334"/>
  <c r="AU334"/>
  <c r="AV334"/>
  <c r="AW334"/>
  <c r="AX334"/>
  <c r="AY334"/>
  <c r="BB334"/>
  <c r="AN335"/>
  <c r="AO335"/>
  <c r="AQ335"/>
  <c r="AR335"/>
  <c r="AS335"/>
  <c r="AT335"/>
  <c r="AU335"/>
  <c r="AV335"/>
  <c r="AW335"/>
  <c r="AX335"/>
  <c r="AY335"/>
  <c r="BB335"/>
  <c r="AN337"/>
  <c r="AO337"/>
  <c r="AQ337"/>
  <c r="AR337"/>
  <c r="AS337"/>
  <c r="AT337"/>
  <c r="AU337"/>
  <c r="AV337"/>
  <c r="AW337"/>
  <c r="AX337"/>
  <c r="AY337"/>
  <c r="BB337"/>
  <c r="AN338"/>
  <c r="AO338"/>
  <c r="AQ338"/>
  <c r="AR338"/>
  <c r="AS338"/>
  <c r="AT338"/>
  <c r="AU338"/>
  <c r="AV338"/>
  <c r="AW338"/>
  <c r="AX338"/>
  <c r="AY338"/>
  <c r="BB338"/>
  <c r="AN340"/>
  <c r="AO340"/>
  <c r="AQ340"/>
  <c r="AR340"/>
  <c r="AS340"/>
  <c r="AT340"/>
  <c r="AU340"/>
  <c r="AV340"/>
  <c r="AW340"/>
  <c r="AX340"/>
  <c r="AY340"/>
  <c r="BB340"/>
  <c r="AN342"/>
  <c r="AO342"/>
  <c r="AQ342"/>
  <c r="AR342"/>
  <c r="AS342"/>
  <c r="AT342"/>
  <c r="AU342"/>
  <c r="AV342"/>
  <c r="AW342"/>
  <c r="AX342"/>
  <c r="AY342"/>
  <c r="BB342"/>
  <c r="AN343"/>
  <c r="AO343"/>
  <c r="AQ343"/>
  <c r="AR343"/>
  <c r="AS343"/>
  <c r="AT343"/>
  <c r="AU343"/>
  <c r="AV343"/>
  <c r="AW343"/>
  <c r="AX343"/>
  <c r="AY343"/>
  <c r="BB343"/>
  <c r="AN344"/>
  <c r="AO344"/>
  <c r="AQ344"/>
  <c r="AR344"/>
  <c r="AS344"/>
  <c r="AT344"/>
  <c r="AU344"/>
  <c r="AV344"/>
  <c r="AW344"/>
  <c r="AX344"/>
  <c r="AY344"/>
  <c r="BB344"/>
  <c r="AN345"/>
  <c r="AO345"/>
  <c r="AQ345"/>
  <c r="AR345"/>
  <c r="AS345"/>
  <c r="AT345"/>
  <c r="AU345"/>
  <c r="AV345"/>
  <c r="AW345"/>
  <c r="AX345"/>
  <c r="AY345"/>
  <c r="BB345"/>
  <c r="AN346"/>
  <c r="AO346"/>
  <c r="AQ346"/>
  <c r="AR346"/>
  <c r="AS346"/>
  <c r="AT346"/>
  <c r="AU346"/>
  <c r="AV346"/>
  <c r="AW346"/>
  <c r="AX346"/>
  <c r="AY346"/>
  <c r="BB346"/>
  <c r="AN347"/>
  <c r="AO347"/>
  <c r="AQ347"/>
  <c r="AR347"/>
  <c r="AS347"/>
  <c r="AT347"/>
  <c r="AU347"/>
  <c r="AV347"/>
  <c r="AW347"/>
  <c r="AX347"/>
  <c r="AY347"/>
  <c r="BB347"/>
  <c r="AN348"/>
  <c r="AO348"/>
  <c r="AQ348"/>
  <c r="AR348"/>
  <c r="AS348"/>
  <c r="AT348"/>
  <c r="AU348"/>
  <c r="AV348"/>
  <c r="AW348"/>
  <c r="AX348"/>
  <c r="AY348"/>
  <c r="BB348"/>
  <c r="AN350"/>
  <c r="AO350"/>
  <c r="AQ350"/>
  <c r="AR350"/>
  <c r="AS350"/>
  <c r="AT350"/>
  <c r="AU350"/>
  <c r="AV350"/>
  <c r="AW350"/>
  <c r="AX350"/>
  <c r="AY350"/>
  <c r="BB350"/>
  <c r="AN352"/>
  <c r="AO352"/>
  <c r="AQ352"/>
  <c r="AR352"/>
  <c r="AS352"/>
  <c r="AT352"/>
  <c r="AU352"/>
  <c r="AV352"/>
  <c r="AW352"/>
  <c r="AX352"/>
  <c r="AY352"/>
  <c r="BB352"/>
  <c r="AN353"/>
  <c r="AO353"/>
  <c r="AQ353"/>
  <c r="AR353"/>
  <c r="AS353"/>
  <c r="AT353"/>
  <c r="AU353"/>
  <c r="AV353"/>
  <c r="AW353"/>
  <c r="AX353"/>
  <c r="AY353"/>
  <c r="BB353"/>
  <c r="AN354"/>
  <c r="AO354"/>
  <c r="AQ354"/>
  <c r="AR354"/>
  <c r="AS354"/>
  <c r="AT354"/>
  <c r="AU354"/>
  <c r="AV354"/>
  <c r="AW354"/>
  <c r="AX354"/>
  <c r="AY354"/>
  <c r="BB354"/>
  <c r="AN355"/>
  <c r="AO355"/>
  <c r="AQ355"/>
  <c r="AR355"/>
  <c r="AS355"/>
  <c r="AT355"/>
  <c r="AU355"/>
  <c r="AV355"/>
  <c r="AW355"/>
  <c r="AX355"/>
  <c r="AY355"/>
  <c r="BB355"/>
  <c r="AN356"/>
  <c r="AO356"/>
  <c r="AQ356"/>
  <c r="AR356"/>
  <c r="AS356"/>
  <c r="AT356"/>
  <c r="AU356"/>
  <c r="AV356"/>
  <c r="AW356"/>
  <c r="AX356"/>
  <c r="AY356"/>
  <c r="BB356"/>
  <c r="AN357"/>
  <c r="AO357"/>
  <c r="AQ357"/>
  <c r="AR357"/>
  <c r="AS357"/>
  <c r="AT357"/>
  <c r="AU357"/>
  <c r="AV357"/>
  <c r="AW357"/>
  <c r="AX357"/>
  <c r="AY357"/>
  <c r="BB357"/>
  <c r="AN359"/>
  <c r="AO359"/>
  <c r="AQ359"/>
  <c r="AR359"/>
  <c r="AS359"/>
  <c r="AT359"/>
  <c r="AU359"/>
  <c r="AV359"/>
  <c r="AW359"/>
  <c r="AX359"/>
  <c r="AY359"/>
  <c r="BB359"/>
  <c r="AN361"/>
  <c r="AO361"/>
  <c r="AQ361"/>
  <c r="AR361"/>
  <c r="AS361"/>
  <c r="AT361"/>
  <c r="AU361"/>
  <c r="AV361"/>
  <c r="AW361"/>
  <c r="AX361"/>
  <c r="AY361"/>
  <c r="BB361"/>
  <c r="AN362"/>
  <c r="AO362"/>
  <c r="AQ362"/>
  <c r="AR362"/>
  <c r="AS362"/>
  <c r="AT362"/>
  <c r="AU362"/>
  <c r="AV362"/>
  <c r="AW362"/>
  <c r="AX362"/>
  <c r="AY362"/>
  <c r="BB362"/>
  <c r="AN363"/>
  <c r="AO363"/>
  <c r="AQ363"/>
  <c r="AR363"/>
  <c r="AS363"/>
  <c r="AT363"/>
  <c r="AU363"/>
  <c r="AV363"/>
  <c r="AW363"/>
  <c r="AX363"/>
  <c r="AY363"/>
  <c r="BB363"/>
  <c r="AN364"/>
  <c r="AO364"/>
  <c r="AQ364"/>
  <c r="AR364"/>
  <c r="AS364"/>
  <c r="AT364"/>
  <c r="AU364"/>
  <c r="AV364"/>
  <c r="AW364"/>
  <c r="AX364"/>
  <c r="AY364"/>
  <c r="BB364"/>
  <c r="AN365"/>
  <c r="AO365"/>
  <c r="AQ365"/>
  <c r="AR365"/>
  <c r="AS365"/>
  <c r="AT365"/>
  <c r="AU365"/>
  <c r="AV365"/>
  <c r="AW365"/>
  <c r="AX365"/>
  <c r="AY365"/>
  <c r="BB365"/>
  <c r="AN366"/>
  <c r="AO366"/>
  <c r="AQ366"/>
  <c r="AR366"/>
  <c r="AS366"/>
  <c r="AT366"/>
  <c r="AU366"/>
  <c r="AV366"/>
  <c r="AW366"/>
  <c r="AX366"/>
  <c r="AY366"/>
  <c r="BB366"/>
  <c r="AN367"/>
  <c r="AO367"/>
  <c r="AQ367"/>
  <c r="AR367"/>
  <c r="AS367"/>
  <c r="AT367"/>
  <c r="AU367"/>
  <c r="AV367"/>
  <c r="AW367"/>
  <c r="AX367"/>
  <c r="AY367"/>
  <c r="BB367"/>
  <c r="AN368"/>
  <c r="AO368"/>
  <c r="AQ368"/>
  <c r="AR368"/>
  <c r="AS368"/>
  <c r="AT368"/>
  <c r="AU368"/>
  <c r="AV368"/>
  <c r="AW368"/>
  <c r="AX368"/>
  <c r="AY368"/>
  <c r="BB368"/>
  <c r="AN370"/>
  <c r="AO370"/>
  <c r="AQ370"/>
  <c r="AR370"/>
  <c r="AS370"/>
  <c r="AT370"/>
  <c r="AU370"/>
  <c r="AV370"/>
  <c r="AW370"/>
  <c r="AX370"/>
  <c r="AY370"/>
  <c r="BB370"/>
  <c r="AN371"/>
  <c r="AO371"/>
  <c r="AQ371"/>
  <c r="AR371"/>
  <c r="AS371"/>
  <c r="AT371"/>
  <c r="AU371"/>
  <c r="AV371"/>
  <c r="AW371"/>
  <c r="AX371"/>
  <c r="AY371"/>
  <c r="BB371"/>
  <c r="AN372"/>
  <c r="AO372"/>
  <c r="AQ372"/>
  <c r="AR372"/>
  <c r="AS372"/>
  <c r="AT372"/>
  <c r="AU372"/>
  <c r="AV372"/>
  <c r="AW372"/>
  <c r="AX372"/>
  <c r="AY372"/>
  <c r="BB372"/>
  <c r="AN373"/>
  <c r="AO373"/>
  <c r="AQ373"/>
  <c r="AR373"/>
  <c r="AS373"/>
  <c r="AT373"/>
  <c r="AU373"/>
  <c r="AV373"/>
  <c r="AW373"/>
  <c r="AX373"/>
  <c r="AY373"/>
  <c r="BB373"/>
  <c r="AN374"/>
  <c r="AO374"/>
  <c r="AQ374"/>
  <c r="AR374"/>
  <c r="AS374"/>
  <c r="AT374"/>
  <c r="AU374"/>
  <c r="AV374"/>
  <c r="AW374"/>
  <c r="AX374"/>
  <c r="AY374"/>
  <c r="BB374"/>
  <c r="AN376"/>
  <c r="AO376"/>
  <c r="AQ376"/>
  <c r="AR376"/>
  <c r="AS376"/>
  <c r="AT376"/>
  <c r="AU376"/>
  <c r="AV376"/>
  <c r="AW376"/>
  <c r="AX376"/>
  <c r="AY376"/>
  <c r="BB376"/>
  <c r="AN377"/>
  <c r="AO377"/>
  <c r="AQ377"/>
  <c r="AR377"/>
  <c r="AS377"/>
  <c r="AT377"/>
  <c r="AU377"/>
  <c r="AV377"/>
  <c r="AW377"/>
  <c r="AX377"/>
  <c r="AY377"/>
  <c r="BB377"/>
  <c r="AN378"/>
  <c r="AO378"/>
  <c r="AQ378"/>
  <c r="AR378"/>
  <c r="AS378"/>
  <c r="AT378"/>
  <c r="AU378"/>
  <c r="AV378"/>
  <c r="AW378"/>
  <c r="AX378"/>
  <c r="AY378"/>
  <c r="BB378"/>
  <c r="AN379"/>
  <c r="AO379"/>
  <c r="AQ379"/>
  <c r="AR379"/>
  <c r="AS379"/>
  <c r="AT379"/>
  <c r="AU379"/>
  <c r="AV379"/>
  <c r="AW379"/>
  <c r="AX379"/>
  <c r="AY379"/>
  <c r="BB379"/>
  <c r="AN380"/>
  <c r="AO380"/>
  <c r="AQ380"/>
  <c r="AR380"/>
  <c r="AS380"/>
  <c r="AT380"/>
  <c r="AU380"/>
  <c r="AV380"/>
  <c r="AW380"/>
  <c r="AX380"/>
  <c r="AY380"/>
  <c r="BB380"/>
  <c r="AN382"/>
  <c r="AO382"/>
  <c r="AQ382"/>
  <c r="AR382"/>
  <c r="AS382"/>
  <c r="AT382"/>
  <c r="AU382"/>
  <c r="AV382"/>
  <c r="AW382"/>
  <c r="AX382"/>
  <c r="AY382"/>
  <c r="BB382"/>
  <c r="AN383"/>
  <c r="AO383"/>
  <c r="AQ383"/>
  <c r="AR383"/>
  <c r="AS383"/>
  <c r="AT383"/>
  <c r="AU383"/>
  <c r="AV383"/>
  <c r="AW383"/>
  <c r="AX383"/>
  <c r="AY383"/>
  <c r="BB383"/>
  <c r="AN384"/>
  <c r="AO384"/>
  <c r="AQ384"/>
  <c r="AR384"/>
  <c r="AS384"/>
  <c r="AT384"/>
  <c r="AU384"/>
  <c r="AV384"/>
  <c r="AW384"/>
  <c r="AX384"/>
  <c r="AY384"/>
  <c r="BB384"/>
  <c r="AN386"/>
  <c r="AO386"/>
  <c r="AQ386"/>
  <c r="AR386"/>
  <c r="AS386"/>
  <c r="AT386"/>
  <c r="AU386"/>
  <c r="AV386"/>
  <c r="AW386"/>
  <c r="AX386"/>
  <c r="AY386"/>
  <c r="BB386"/>
  <c r="AN387"/>
  <c r="AO387"/>
  <c r="AQ387"/>
  <c r="AR387"/>
  <c r="AS387"/>
  <c r="AT387"/>
  <c r="AU387"/>
  <c r="AV387"/>
  <c r="AW387"/>
  <c r="AX387"/>
  <c r="AY387"/>
  <c r="BB387"/>
  <c r="AN388"/>
  <c r="AO388"/>
  <c r="AQ388"/>
  <c r="AR388"/>
  <c r="AS388"/>
  <c r="AT388"/>
  <c r="AU388"/>
  <c r="AV388"/>
  <c r="AW388"/>
  <c r="AX388"/>
  <c r="AY388"/>
  <c r="BB388"/>
  <c r="AN389"/>
  <c r="AO389"/>
  <c r="AQ389"/>
  <c r="AR389"/>
  <c r="AS389"/>
  <c r="AT389"/>
  <c r="AU389"/>
  <c r="AV389"/>
  <c r="AW389"/>
  <c r="AX389"/>
  <c r="AY389"/>
  <c r="BB389"/>
  <c r="AN390"/>
  <c r="AO390"/>
  <c r="AQ390"/>
  <c r="AR390"/>
  <c r="AS390"/>
  <c r="AT390"/>
  <c r="AU390"/>
  <c r="AV390"/>
  <c r="AW390"/>
  <c r="AX390"/>
  <c r="AY390"/>
  <c r="BB390"/>
  <c r="AN391"/>
  <c r="AO391"/>
  <c r="AQ391"/>
  <c r="AR391"/>
  <c r="AS391"/>
  <c r="AT391"/>
  <c r="AU391"/>
  <c r="AV391"/>
  <c r="AW391"/>
  <c r="AX391"/>
  <c r="AY391"/>
  <c r="BB391"/>
  <c r="AN392"/>
  <c r="AO392"/>
  <c r="AQ392"/>
  <c r="AR392"/>
  <c r="AS392"/>
  <c r="AT392"/>
  <c r="AU392"/>
  <c r="AV392"/>
  <c r="AW392"/>
  <c r="AX392"/>
  <c r="AY392"/>
  <c r="BB392"/>
  <c r="AN393"/>
  <c r="AO393"/>
  <c r="AQ393"/>
  <c r="AR393"/>
  <c r="AS393"/>
  <c r="AT393"/>
  <c r="AU393"/>
  <c r="AV393"/>
  <c r="AW393"/>
  <c r="AX393"/>
  <c r="AY393"/>
  <c r="BB393"/>
  <c r="AN394"/>
  <c r="AO394"/>
  <c r="AQ394"/>
  <c r="AR394"/>
  <c r="AS394"/>
  <c r="AT394"/>
  <c r="AU394"/>
  <c r="AV394"/>
  <c r="AW394"/>
  <c r="AX394"/>
  <c r="AY394"/>
  <c r="BB394"/>
  <c r="AN396"/>
  <c r="AO396"/>
  <c r="AQ396"/>
  <c r="AR396"/>
  <c r="AS396"/>
  <c r="AT396"/>
  <c r="AU396"/>
  <c r="AV396"/>
  <c r="AW396"/>
  <c r="AX396"/>
  <c r="AY396"/>
  <c r="BB396"/>
  <c r="AN397"/>
  <c r="AO397"/>
  <c r="AQ397"/>
  <c r="AR397"/>
  <c r="AS397"/>
  <c r="AT397"/>
  <c r="AU397"/>
  <c r="AV397"/>
  <c r="AW397"/>
  <c r="AX397"/>
  <c r="AY397"/>
  <c r="BB397"/>
  <c r="AN398"/>
  <c r="AO398"/>
  <c r="AQ398"/>
  <c r="AR398"/>
  <c r="AS398"/>
  <c r="AT398"/>
  <c r="AU398"/>
  <c r="AV398"/>
  <c r="AW398"/>
  <c r="AX398"/>
  <c r="AY398"/>
  <c r="BB398"/>
  <c r="AN399"/>
  <c r="AO399"/>
  <c r="AQ399"/>
  <c r="AR399"/>
  <c r="AS399"/>
  <c r="AT399"/>
  <c r="AU399"/>
  <c r="AV399"/>
  <c r="AW399"/>
  <c r="AX399"/>
  <c r="AY399"/>
  <c r="BB399"/>
  <c r="AN400"/>
  <c r="AO400"/>
  <c r="AQ400"/>
  <c r="AR400"/>
  <c r="AS400"/>
  <c r="AT400"/>
  <c r="AU400"/>
  <c r="AV400"/>
  <c r="AW400"/>
  <c r="AX400"/>
  <c r="AY400"/>
  <c r="BB400"/>
  <c r="AN401"/>
  <c r="AO401"/>
  <c r="AQ401"/>
  <c r="AR401"/>
  <c r="AS401"/>
  <c r="AT401"/>
  <c r="AU401"/>
  <c r="AV401"/>
  <c r="AW401"/>
  <c r="AX401"/>
  <c r="AY401"/>
  <c r="BB401"/>
  <c r="AN402"/>
  <c r="AQ402"/>
  <c r="AS402"/>
  <c r="AU402"/>
  <c r="AW402"/>
  <c r="AY402"/>
  <c r="U403"/>
  <c r="W403"/>
  <c r="Y403"/>
  <c r="AA403"/>
  <c r="AB403"/>
  <c r="AD403"/>
  <c r="AE403"/>
  <c r="AG403"/>
  <c r="AH403"/>
  <c r="AJ403"/>
  <c r="AK403"/>
  <c r="AM403"/>
  <c r="AN403"/>
  <c r="AO403"/>
  <c r="AQ403"/>
  <c r="AR403"/>
  <c r="AS403"/>
  <c r="AT403"/>
  <c r="AU403"/>
  <c r="AV403"/>
  <c r="AW403"/>
  <c r="AX403"/>
  <c r="AY403"/>
  <c r="BB403"/>
  <c r="U405"/>
  <c r="W405"/>
  <c r="Y405"/>
  <c r="AA405"/>
  <c r="AB405"/>
  <c r="AD405"/>
  <c r="AE405"/>
  <c r="AG405"/>
  <c r="AH405"/>
  <c r="AJ405"/>
  <c r="AK405"/>
  <c r="AM405"/>
  <c r="AN405"/>
  <c r="AO405"/>
  <c r="AQ405"/>
  <c r="AR405"/>
  <c r="AS405"/>
  <c r="AT405"/>
  <c r="AU405"/>
  <c r="AV405"/>
  <c r="AW405"/>
  <c r="AX405"/>
  <c r="AY405"/>
  <c r="BB405"/>
  <c r="U406"/>
  <c r="W406"/>
  <c r="Y406"/>
  <c r="AA406"/>
  <c r="AB406"/>
  <c r="AD406"/>
  <c r="AE406"/>
  <c r="AG406"/>
  <c r="AH406"/>
  <c r="AJ406"/>
  <c r="AK406"/>
  <c r="AM406"/>
  <c r="AN406"/>
  <c r="AO406"/>
  <c r="AQ406"/>
  <c r="AR406"/>
  <c r="AS406"/>
  <c r="AT406"/>
  <c r="AU406"/>
  <c r="AV406"/>
  <c r="AW406"/>
  <c r="AX406"/>
  <c r="AY406"/>
  <c r="BB406"/>
  <c r="W407"/>
  <c r="Y407"/>
  <c r="AA407"/>
  <c r="AB407"/>
  <c r="AD407"/>
  <c r="AE407"/>
  <c r="AG407"/>
  <c r="AH407"/>
  <c r="AJ407"/>
  <c r="AM407"/>
  <c r="AO407"/>
  <c r="AQ407"/>
  <c r="AR407"/>
  <c r="AS407"/>
  <c r="AT407"/>
  <c r="AU407"/>
  <c r="AV407"/>
  <c r="AW407"/>
  <c r="AX407"/>
  <c r="BB407"/>
  <c r="U409"/>
  <c r="W409"/>
  <c r="Y409"/>
  <c r="AA409"/>
  <c r="AB409"/>
  <c r="AD409"/>
  <c r="AE409"/>
  <c r="AG409"/>
  <c r="AH409"/>
  <c r="AJ409"/>
  <c r="AK409"/>
  <c r="AM409"/>
  <c r="AN409"/>
  <c r="AO409"/>
  <c r="AQ409"/>
  <c r="AR409"/>
  <c r="AS409"/>
  <c r="AT409"/>
  <c r="AU409"/>
  <c r="AV409"/>
  <c r="AW409"/>
  <c r="AX409"/>
  <c r="AY409"/>
  <c r="BB409"/>
  <c r="U410"/>
  <c r="W410"/>
  <c r="Y410"/>
  <c r="AA410"/>
  <c r="AB410"/>
  <c r="AD410"/>
  <c r="AE410"/>
  <c r="AG410"/>
  <c r="AH410"/>
  <c r="AJ410"/>
  <c r="AK410"/>
  <c r="AM410"/>
  <c r="AN410"/>
  <c r="AO410"/>
  <c r="AQ410"/>
  <c r="AR410"/>
  <c r="AS410"/>
  <c r="AT410"/>
  <c r="AU410"/>
  <c r="AV410"/>
  <c r="AW410"/>
  <c r="AX410"/>
  <c r="AY410"/>
  <c r="BB410"/>
  <c r="U411"/>
  <c r="Y411"/>
  <c r="AB411"/>
  <c r="AE411"/>
  <c r="AH411"/>
  <c r="AK411"/>
  <c r="AN411"/>
  <c r="AQ411"/>
  <c r="AS411"/>
  <c r="AU411"/>
  <c r="AW411"/>
  <c r="AY411"/>
  <c r="U413"/>
  <c r="Y413"/>
  <c r="AB413"/>
  <c r="AE413"/>
  <c r="AH413"/>
  <c r="AK413"/>
  <c r="AN413"/>
  <c r="AQ413"/>
  <c r="AS413"/>
  <c r="AU413"/>
  <c r="AW413"/>
  <c r="AY413"/>
  <c r="U415"/>
  <c r="Y415"/>
  <c r="AB415"/>
  <c r="AE415"/>
  <c r="AH415"/>
  <c r="AK415"/>
  <c r="AN415"/>
  <c r="AQ415"/>
  <c r="AS415"/>
  <c r="AU415"/>
  <c r="AW415"/>
  <c r="AY415"/>
  <c r="U416"/>
  <c r="Y416"/>
  <c r="AB416"/>
  <c r="AE416"/>
  <c r="AH416"/>
  <c r="AK416"/>
  <c r="AN416"/>
  <c r="AQ416"/>
  <c r="AS416"/>
  <c r="AU416"/>
  <c r="AW416"/>
  <c r="AY416"/>
  <c r="U417"/>
  <c r="Y417"/>
  <c r="AB417"/>
  <c r="AE417"/>
  <c r="AH417"/>
  <c r="AK417"/>
  <c r="AN417"/>
  <c r="AQ417"/>
  <c r="AS417"/>
  <c r="AU417"/>
  <c r="AW417"/>
  <c r="AY417"/>
  <c r="U419"/>
  <c r="Y419"/>
  <c r="AB419"/>
  <c r="AE419"/>
  <c r="AH419"/>
  <c r="AK419"/>
  <c r="AN419"/>
  <c r="AQ419"/>
  <c r="AS419"/>
  <c r="AU419"/>
  <c r="AW419"/>
  <c r="AY419"/>
  <c r="U420"/>
  <c r="Y420"/>
  <c r="AB420"/>
  <c r="AE420"/>
  <c r="AH420"/>
  <c r="AK420"/>
  <c r="AN420"/>
  <c r="AQ420"/>
  <c r="AS420"/>
  <c r="AU420"/>
  <c r="AW420"/>
  <c r="AY420"/>
  <c r="U421"/>
  <c r="Y421"/>
  <c r="AB421"/>
  <c r="AE421"/>
  <c r="AH421"/>
  <c r="AK421"/>
  <c r="AN421"/>
  <c r="AQ421"/>
  <c r="AS421"/>
  <c r="AU421"/>
  <c r="AW421"/>
  <c r="AY421"/>
  <c r="U423"/>
  <c r="Y423"/>
  <c r="AB423"/>
  <c r="AE423"/>
  <c r="AH423"/>
  <c r="AK423"/>
  <c r="AN423"/>
  <c r="AQ423"/>
  <c r="AS423"/>
  <c r="AU423"/>
  <c r="AW423"/>
  <c r="AY423"/>
  <c r="U424"/>
  <c r="Y424"/>
  <c r="AB424"/>
  <c r="AE424"/>
  <c r="AH424"/>
  <c r="AK424"/>
  <c r="AN424"/>
  <c r="AQ424"/>
  <c r="AS424"/>
  <c r="AU424"/>
  <c r="AW424"/>
  <c r="AY424"/>
  <c r="U425"/>
  <c r="Y425"/>
  <c r="AB425"/>
  <c r="AE425"/>
  <c r="AH425"/>
  <c r="AK425"/>
  <c r="AN425"/>
  <c r="AQ425"/>
  <c r="AS425"/>
  <c r="AU425"/>
  <c r="AW425"/>
  <c r="AY425"/>
  <c r="U427"/>
  <c r="Y427"/>
  <c r="AB427"/>
  <c r="AE427"/>
  <c r="AH427"/>
  <c r="AK427"/>
  <c r="AN427"/>
  <c r="AQ427"/>
  <c r="AS427"/>
  <c r="AU427"/>
  <c r="AW427"/>
  <c r="AY427"/>
  <c r="U428"/>
  <c r="Y428"/>
  <c r="AB428"/>
  <c r="AE428"/>
  <c r="AH428"/>
  <c r="AK428"/>
  <c r="AN428"/>
  <c r="AQ428"/>
  <c r="AS428"/>
  <c r="AU428"/>
  <c r="AW428"/>
  <c r="AY428"/>
  <c r="U429"/>
  <c r="Y429"/>
  <c r="AB429"/>
  <c r="AE429"/>
  <c r="AH429"/>
  <c r="AK429"/>
  <c r="AN429"/>
  <c r="AQ429"/>
  <c r="AS429"/>
  <c r="AU429"/>
  <c r="AW429"/>
  <c r="AY429"/>
  <c r="U431"/>
  <c r="Y431"/>
  <c r="AB431"/>
  <c r="AE431"/>
  <c r="AH431"/>
  <c r="AK431"/>
  <c r="AN431"/>
  <c r="AQ431"/>
  <c r="AS431"/>
  <c r="AU431"/>
  <c r="AW431"/>
  <c r="AY431"/>
  <c r="U432"/>
  <c r="Y432"/>
  <c r="AB432"/>
  <c r="AE432"/>
  <c r="AH432"/>
  <c r="AK432"/>
  <c r="AN432"/>
  <c r="AQ432"/>
  <c r="AS432"/>
  <c r="AU432"/>
  <c r="AW432"/>
  <c r="AY432"/>
  <c r="U433"/>
  <c r="Y433"/>
  <c r="AB433"/>
  <c r="AE433"/>
  <c r="AH433"/>
  <c r="AK433"/>
  <c r="AN433"/>
  <c r="AQ433"/>
  <c r="AS433"/>
  <c r="AU433"/>
  <c r="AW433"/>
  <c r="AY433"/>
  <c r="U435"/>
  <c r="Y435"/>
  <c r="AB435"/>
  <c r="AE435"/>
  <c r="AH435"/>
  <c r="AK435"/>
  <c r="AN435"/>
  <c r="AQ435"/>
  <c r="AS435"/>
  <c r="AU435"/>
  <c r="AW435"/>
  <c r="AY435"/>
  <c r="U436"/>
  <c r="Y436"/>
  <c r="AB436"/>
  <c r="AE436"/>
  <c r="AH436"/>
  <c r="AK436"/>
  <c r="AN436"/>
  <c r="AQ436"/>
  <c r="AS436"/>
  <c r="AU436"/>
  <c r="AW436"/>
  <c r="AY436"/>
  <c r="U437"/>
  <c r="Y437"/>
  <c r="AB437"/>
  <c r="AE437"/>
  <c r="AH437"/>
  <c r="AK437"/>
  <c r="AN437"/>
  <c r="AQ437"/>
  <c r="AS437"/>
  <c r="AU437"/>
  <c r="AW437"/>
  <c r="AY437"/>
  <c r="U439"/>
  <c r="Y439"/>
  <c r="AB439"/>
  <c r="AE439"/>
  <c r="AH439"/>
  <c r="AK439"/>
  <c r="AN439"/>
  <c r="AQ439"/>
  <c r="AS439"/>
  <c r="AU439"/>
  <c r="AW439"/>
  <c r="AY439"/>
  <c r="U441"/>
  <c r="Y441"/>
  <c r="AB441"/>
  <c r="AE441"/>
  <c r="AH441"/>
  <c r="AK441"/>
  <c r="AN441"/>
  <c r="AQ441"/>
  <c r="AS441"/>
  <c r="AU441"/>
  <c r="AW441"/>
  <c r="AY441"/>
  <c r="U442"/>
  <c r="Y442"/>
  <c r="AB442"/>
  <c r="AE442"/>
  <c r="AH442"/>
  <c r="AK442"/>
  <c r="AN442"/>
  <c r="AQ442"/>
  <c r="AS442"/>
  <c r="AU442"/>
  <c r="AW442"/>
  <c r="AY442"/>
  <c r="U443"/>
  <c r="Y443"/>
  <c r="AB443"/>
  <c r="AE443"/>
  <c r="AH443"/>
  <c r="AK443"/>
  <c r="AN443"/>
  <c r="AQ443"/>
  <c r="AS443"/>
  <c r="AU443"/>
  <c r="AW443"/>
  <c r="AY443"/>
  <c r="U445"/>
  <c r="Y445"/>
  <c r="AB445"/>
  <c r="AE445"/>
  <c r="AH445"/>
  <c r="AK445"/>
  <c r="AN445"/>
  <c r="AQ445"/>
  <c r="AS445"/>
  <c r="AU445"/>
  <c r="AW445"/>
  <c r="AY445"/>
  <c r="U446"/>
  <c r="Y446"/>
  <c r="AB446"/>
  <c r="AE446"/>
  <c r="AH446"/>
  <c r="AK446"/>
  <c r="AN446"/>
  <c r="AQ446"/>
  <c r="AS446"/>
  <c r="AU446"/>
  <c r="AW446"/>
  <c r="AY446"/>
  <c r="U447"/>
  <c r="Y447"/>
  <c r="AB447"/>
  <c r="AE447"/>
  <c r="AH447"/>
  <c r="AK447"/>
  <c r="AN447"/>
  <c r="AQ447"/>
  <c r="AS447"/>
  <c r="AU447"/>
  <c r="AW447"/>
  <c r="AY447"/>
  <c r="U449"/>
  <c r="Y449"/>
  <c r="AB449"/>
  <c r="AE449"/>
  <c r="AH449"/>
  <c r="AK449"/>
  <c r="AN449"/>
  <c r="AQ449"/>
  <c r="AS449"/>
  <c r="AU449"/>
  <c r="AW449"/>
  <c r="AY449"/>
  <c r="U450"/>
  <c r="Y450"/>
  <c r="AB450"/>
  <c r="AE450"/>
  <c r="AH450"/>
  <c r="AK450"/>
  <c r="AN450"/>
  <c r="AQ450"/>
  <c r="AS450"/>
  <c r="AU450"/>
  <c r="AW450"/>
  <c r="AY450"/>
  <c r="U451"/>
  <c r="Y451"/>
  <c r="AB451"/>
  <c r="AE451"/>
  <c r="AH451"/>
  <c r="AK451"/>
  <c r="AN451"/>
  <c r="AQ451"/>
  <c r="AS451"/>
  <c r="AU451"/>
  <c r="AW451"/>
  <c r="AY451"/>
  <c r="U453"/>
  <c r="Y453"/>
  <c r="AB453"/>
  <c r="AE453"/>
  <c r="AH453"/>
  <c r="AK453"/>
  <c r="AN453"/>
  <c r="AQ453"/>
  <c r="AS453"/>
  <c r="AU453"/>
  <c r="AW453"/>
  <c r="AY453"/>
  <c r="U454"/>
  <c r="Y454"/>
  <c r="AB454"/>
  <c r="AE454"/>
  <c r="AH454"/>
  <c r="AK454"/>
  <c r="AN454"/>
  <c r="AQ454"/>
  <c r="AS454"/>
  <c r="AU454"/>
  <c r="AW454"/>
  <c r="AY454"/>
  <c r="U455"/>
  <c r="Y455"/>
  <c r="AB455"/>
  <c r="AE455"/>
  <c r="AH455"/>
  <c r="AK455"/>
  <c r="AN455"/>
  <c r="AQ455"/>
  <c r="AS455"/>
  <c r="AU455"/>
  <c r="AW455"/>
  <c r="AY455"/>
  <c r="U457"/>
  <c r="Y457"/>
  <c r="AB457"/>
  <c r="AE457"/>
  <c r="AH457"/>
  <c r="AK457"/>
  <c r="AN457"/>
  <c r="AQ457"/>
  <c r="AS457"/>
  <c r="AU457"/>
  <c r="AW457"/>
  <c r="AY457"/>
  <c r="U458"/>
  <c r="Y458"/>
  <c r="AB458"/>
  <c r="AE458"/>
  <c r="AH458"/>
  <c r="AK458"/>
  <c r="AN458"/>
  <c r="AQ458"/>
  <c r="AS458"/>
  <c r="AU458"/>
  <c r="AW458"/>
  <c r="AY458"/>
  <c r="U459"/>
  <c r="Y459"/>
  <c r="AB459"/>
  <c r="AE459"/>
  <c r="AH459"/>
  <c r="AK459"/>
  <c r="AN459"/>
  <c r="AQ459"/>
  <c r="AS459"/>
  <c r="AU459"/>
  <c r="AW459"/>
  <c r="AY459"/>
  <c r="U461"/>
  <c r="Y461"/>
  <c r="AB461"/>
  <c r="AE461"/>
  <c r="AH461"/>
  <c r="AK461"/>
  <c r="AN461"/>
  <c r="AQ461"/>
  <c r="AS461"/>
  <c r="AU461"/>
  <c r="AW461"/>
  <c r="AY461"/>
  <c r="U462"/>
  <c r="Y462"/>
  <c r="AB462"/>
  <c r="AE462"/>
  <c r="AH462"/>
  <c r="AK462"/>
  <c r="AN462"/>
  <c r="AQ462"/>
  <c r="AS462"/>
  <c r="AU462"/>
  <c r="AW462"/>
  <c r="AY462"/>
  <c r="U463"/>
  <c r="Y463"/>
  <c r="AB463"/>
  <c r="AE463"/>
  <c r="AH463"/>
  <c r="AK463"/>
  <c r="U465"/>
  <c r="Y465"/>
  <c r="AB465"/>
  <c r="AE465"/>
  <c r="AH465"/>
  <c r="AK465"/>
  <c r="U467"/>
  <c r="Y467"/>
  <c r="AB467"/>
  <c r="AE467"/>
  <c r="AH467"/>
  <c r="AK467"/>
  <c r="U469"/>
  <c r="Y469"/>
  <c r="AB469"/>
  <c r="AE469"/>
  <c r="AH469"/>
  <c r="AK469"/>
  <c r="U470"/>
  <c r="Y470"/>
  <c r="AB470"/>
  <c r="AE470"/>
  <c r="AH470"/>
  <c r="AK470"/>
  <c r="U472"/>
  <c r="Y472"/>
  <c r="AB472"/>
  <c r="AE472"/>
  <c r="AH472"/>
  <c r="AK472"/>
  <c r="U473"/>
  <c r="Y473"/>
  <c r="AB473"/>
  <c r="AE473"/>
  <c r="AH473"/>
  <c r="AK473"/>
  <c r="U475"/>
  <c r="Y475"/>
  <c r="AB475"/>
  <c r="AE475"/>
  <c r="AH475"/>
  <c r="AK475"/>
  <c r="U476"/>
  <c r="Y476"/>
  <c r="AB476"/>
  <c r="AE476"/>
  <c r="AH476"/>
  <c r="AK476"/>
  <c r="U478"/>
  <c r="Y478"/>
  <c r="AB478"/>
  <c r="AE478"/>
  <c r="AH478"/>
  <c r="AK478"/>
  <c r="U479"/>
  <c r="Y479"/>
  <c r="AB479"/>
  <c r="AE479"/>
  <c r="AH479"/>
  <c r="AK479"/>
  <c r="U481"/>
  <c r="Y481"/>
  <c r="AB481"/>
  <c r="AE481"/>
  <c r="AH481"/>
  <c r="AK481"/>
  <c r="U482"/>
  <c r="Y482"/>
  <c r="AB482"/>
  <c r="AE482"/>
  <c r="AH482"/>
  <c r="AK482"/>
  <c r="U484"/>
  <c r="Y484"/>
  <c r="AB484"/>
  <c r="AE484"/>
  <c r="AH484"/>
  <c r="AK484"/>
  <c r="U485"/>
  <c r="Y485"/>
  <c r="AB485"/>
  <c r="AE485"/>
  <c r="AH485"/>
  <c r="AK485"/>
  <c r="U487"/>
  <c r="Y487"/>
  <c r="AB487"/>
  <c r="AE487"/>
  <c r="AH487"/>
  <c r="AK487"/>
  <c r="U488"/>
  <c r="Y488"/>
  <c r="AB488"/>
  <c r="AE488"/>
  <c r="AH488"/>
  <c r="AK488"/>
  <c r="U490"/>
  <c r="Y490"/>
  <c r="AB490"/>
  <c r="AE490"/>
  <c r="AH490"/>
  <c r="AK490"/>
  <c r="U491"/>
  <c r="Y491"/>
  <c r="AB491"/>
  <c r="AE491"/>
  <c r="AH491"/>
  <c r="AK491"/>
  <c r="U493"/>
  <c r="Y493"/>
  <c r="AB493"/>
  <c r="AE493"/>
  <c r="AH493"/>
  <c r="AK493"/>
  <c r="U494"/>
  <c r="Y494"/>
  <c r="AB494"/>
  <c r="AE494"/>
  <c r="AH494"/>
  <c r="AK494"/>
  <c r="U496"/>
  <c r="Y496"/>
  <c r="AB496"/>
  <c r="AE496"/>
  <c r="AH496"/>
  <c r="AK496"/>
  <c r="U497"/>
  <c r="Y497"/>
  <c r="AB497"/>
  <c r="AE497"/>
  <c r="AH497"/>
  <c r="AK497"/>
  <c r="U499"/>
  <c r="Y499"/>
  <c r="AB499"/>
  <c r="AE499"/>
  <c r="AH499"/>
  <c r="AK499"/>
  <c r="U500"/>
  <c r="Y500"/>
  <c r="AB500"/>
  <c r="AE500"/>
  <c r="AH500"/>
  <c r="AK500"/>
  <c r="U502"/>
  <c r="Y502"/>
  <c r="AB502"/>
  <c r="AE502"/>
  <c r="AH502"/>
  <c r="AK502"/>
  <c r="U503"/>
  <c r="Y503"/>
  <c r="AB503"/>
  <c r="AE503"/>
  <c r="AH503"/>
  <c r="AK503"/>
  <c r="U505"/>
  <c r="Y505"/>
  <c r="AB505"/>
  <c r="AE505"/>
  <c r="AH505"/>
  <c r="AK505"/>
  <c r="U506"/>
  <c r="Y506"/>
  <c r="AB506"/>
  <c r="AE506"/>
  <c r="AH506"/>
  <c r="AK506"/>
  <c r="U508"/>
  <c r="Y508"/>
  <c r="AB508"/>
  <c r="AE508"/>
  <c r="AH508"/>
  <c r="AK508"/>
  <c r="U509"/>
  <c r="Y509"/>
  <c r="AB509"/>
  <c r="AE509"/>
  <c r="AH509"/>
  <c r="AK509"/>
  <c r="U511"/>
  <c r="Y511"/>
  <c r="AB511"/>
  <c r="AE511"/>
  <c r="AH511"/>
  <c r="AK511"/>
  <c r="U512"/>
  <c r="Y512"/>
  <c r="AB512"/>
  <c r="AE512"/>
  <c r="AH512"/>
  <c r="AK512"/>
  <c r="U514"/>
  <c r="Y514"/>
  <c r="AB514"/>
  <c r="AE514"/>
  <c r="AH514"/>
  <c r="AK514"/>
  <c r="U517"/>
  <c r="W517"/>
  <c r="Y517"/>
  <c r="AA517"/>
  <c r="AB517"/>
  <c r="AD517"/>
  <c r="AE517"/>
  <c r="AG517"/>
  <c r="AH517"/>
  <c r="AJ517"/>
  <c r="AK517"/>
  <c r="AM517"/>
  <c r="AN517"/>
  <c r="AO517"/>
  <c r="AQ517"/>
  <c r="AR517"/>
  <c r="AS517"/>
  <c r="AT517"/>
  <c r="AU517"/>
  <c r="AV517"/>
  <c r="AW517"/>
  <c r="AX517"/>
  <c r="AY517"/>
  <c r="BB517"/>
  <c r="U519"/>
  <c r="W519"/>
  <c r="Y519"/>
  <c r="AA519"/>
  <c r="AB519"/>
  <c r="AD519"/>
  <c r="AE519"/>
  <c r="AG519"/>
  <c r="AH519"/>
  <c r="AJ519"/>
  <c r="AK519"/>
  <c r="AM519"/>
  <c r="AN519"/>
  <c r="AO519"/>
  <c r="AQ519"/>
  <c r="AR519"/>
  <c r="AS519"/>
  <c r="AT519"/>
  <c r="AU519"/>
  <c r="AV519"/>
  <c r="AW519"/>
  <c r="AX519"/>
  <c r="AY519"/>
  <c r="BB519"/>
  <c r="U520"/>
  <c r="W520"/>
  <c r="Y520"/>
  <c r="AA520"/>
  <c r="AB520"/>
  <c r="AD520"/>
  <c r="AE520"/>
  <c r="AG520"/>
  <c r="AH520"/>
  <c r="AJ520"/>
  <c r="AK520"/>
  <c r="AM520"/>
  <c r="AN520"/>
  <c r="AO520"/>
  <c r="AQ520"/>
  <c r="AR520"/>
  <c r="AS520"/>
  <c r="AT520"/>
  <c r="AU520"/>
  <c r="AV520"/>
  <c r="AW520"/>
  <c r="AX520"/>
  <c r="AY520"/>
  <c r="BB520"/>
  <c r="U521"/>
  <c r="W521"/>
  <c r="Y521"/>
  <c r="AA521"/>
  <c r="AB521"/>
  <c r="AD521"/>
  <c r="AE521"/>
  <c r="AG521"/>
  <c r="AH521"/>
  <c r="AJ521"/>
  <c r="AK521"/>
  <c r="AM521"/>
  <c r="AN521"/>
  <c r="AO521"/>
  <c r="AQ521"/>
  <c r="AR521"/>
  <c r="AS521"/>
  <c r="AT521"/>
  <c r="AU521"/>
  <c r="AV521"/>
  <c r="AW521"/>
  <c r="AX521"/>
  <c r="AY521"/>
  <c r="BB521"/>
  <c r="U522"/>
  <c r="W522"/>
  <c r="Y522"/>
  <c r="AA522"/>
  <c r="AB522"/>
  <c r="AD522"/>
  <c r="AE522"/>
  <c r="AG522"/>
  <c r="AH522"/>
  <c r="AJ522"/>
  <c r="AK522"/>
  <c r="AM522"/>
  <c r="AN522"/>
  <c r="AO522"/>
  <c r="AQ522"/>
  <c r="AR522"/>
  <c r="AS522"/>
  <c r="AT522"/>
  <c r="AU522"/>
  <c r="AV522"/>
  <c r="AW522"/>
  <c r="AX522"/>
  <c r="AY522"/>
  <c r="BB522"/>
  <c r="U524"/>
  <c r="W524"/>
  <c r="Y524"/>
  <c r="AA524"/>
  <c r="AB524"/>
  <c r="AD524"/>
  <c r="AE524"/>
  <c r="AG524"/>
  <c r="AH524"/>
  <c r="AJ524"/>
  <c r="AK524"/>
  <c r="AM524"/>
  <c r="AN524"/>
  <c r="AO524"/>
  <c r="AQ524"/>
  <c r="AR524"/>
  <c r="AS524"/>
  <c r="AT524"/>
  <c r="AU524"/>
  <c r="AV524"/>
  <c r="AW524"/>
  <c r="AX524"/>
  <c r="AY524"/>
  <c r="BB524"/>
  <c r="U525"/>
  <c r="W525"/>
  <c r="Y525"/>
  <c r="AA525"/>
  <c r="AB525"/>
  <c r="AD525"/>
  <c r="AE525"/>
  <c r="AG525"/>
  <c r="AH525"/>
  <c r="AJ525"/>
  <c r="AK525"/>
  <c r="AM525"/>
  <c r="AN525"/>
  <c r="AO525"/>
  <c r="AQ525"/>
  <c r="AR525"/>
  <c r="AS525"/>
  <c r="AT525"/>
  <c r="AU525"/>
  <c r="AV525"/>
  <c r="AW525"/>
  <c r="AX525"/>
  <c r="AY525"/>
  <c r="BB525"/>
  <c r="U526"/>
  <c r="W526"/>
  <c r="Y526"/>
  <c r="AA526"/>
  <c r="AB526"/>
  <c r="AD526"/>
  <c r="AE526"/>
  <c r="AG526"/>
  <c r="AH526"/>
  <c r="AJ526"/>
  <c r="AK526"/>
  <c r="AM526"/>
  <c r="AN526"/>
  <c r="AO526"/>
  <c r="AQ526"/>
  <c r="AR526"/>
  <c r="AS526"/>
  <c r="AT526"/>
  <c r="AU526"/>
  <c r="AV526"/>
  <c r="AW526"/>
  <c r="AX526"/>
  <c r="AY526"/>
  <c r="BB526"/>
  <c r="U527"/>
  <c r="W527"/>
  <c r="Y527"/>
  <c r="AA527"/>
  <c r="AB527"/>
  <c r="AD527"/>
  <c r="AE527"/>
  <c r="AG527"/>
  <c r="AH527"/>
  <c r="AJ527"/>
  <c r="AK527"/>
  <c r="AM527"/>
  <c r="AN527"/>
  <c r="AO527"/>
  <c r="AQ527"/>
  <c r="AR527"/>
  <c r="AS527"/>
  <c r="AT527"/>
  <c r="AU527"/>
  <c r="AV527"/>
  <c r="AW527"/>
  <c r="AX527"/>
  <c r="AY527"/>
  <c r="BB527"/>
  <c r="U529"/>
  <c r="W529"/>
  <c r="Y529"/>
  <c r="AA529"/>
  <c r="AB529"/>
  <c r="AD529"/>
  <c r="AE529"/>
  <c r="AG529"/>
  <c r="AH529"/>
  <c r="AJ529"/>
  <c r="AK529"/>
  <c r="AM529"/>
  <c r="AN529"/>
  <c r="AO529"/>
  <c r="AQ529"/>
  <c r="AR529"/>
  <c r="AS529"/>
  <c r="AT529"/>
  <c r="AU529"/>
  <c r="AV529"/>
  <c r="AW529"/>
  <c r="AX529"/>
  <c r="AY529"/>
  <c r="BB529"/>
  <c r="U530"/>
  <c r="W530"/>
  <c r="Y530"/>
  <c r="AA530"/>
  <c r="AB530"/>
  <c r="AD530"/>
  <c r="AE530"/>
  <c r="AG530"/>
  <c r="AH530"/>
  <c r="AJ530"/>
  <c r="AK530"/>
  <c r="AM530"/>
  <c r="AN530"/>
  <c r="AO530"/>
  <c r="AQ530"/>
  <c r="AR530"/>
  <c r="AS530"/>
  <c r="AT530"/>
  <c r="AU530"/>
  <c r="AV530"/>
  <c r="AW530"/>
  <c r="AX530"/>
  <c r="AY530"/>
  <c r="BB530"/>
  <c r="U531"/>
  <c r="W531"/>
  <c r="Y531"/>
  <c r="AA531"/>
  <c r="AB531"/>
  <c r="AD531"/>
  <c r="AE531"/>
  <c r="AG531"/>
  <c r="AH531"/>
  <c r="AJ531"/>
  <c r="AK531"/>
  <c r="AM531"/>
  <c r="AN531"/>
  <c r="AO531"/>
  <c r="AQ531"/>
  <c r="AR531"/>
  <c r="AS531"/>
  <c r="AT531"/>
  <c r="AU531"/>
  <c r="AV531"/>
  <c r="AW531"/>
  <c r="AX531"/>
  <c r="AY531"/>
  <c r="BB531"/>
  <c r="U533"/>
  <c r="W533"/>
  <c r="Y533"/>
  <c r="AA533"/>
  <c r="AB533"/>
  <c r="AD533"/>
  <c r="AE533"/>
  <c r="AG533"/>
  <c r="AH533"/>
  <c r="AJ533"/>
  <c r="AK533"/>
  <c r="AM533"/>
  <c r="AN533"/>
  <c r="AO533"/>
  <c r="AQ533"/>
  <c r="AR533"/>
  <c r="AS533"/>
  <c r="AT533"/>
  <c r="AU533"/>
  <c r="AV533"/>
  <c r="AW533"/>
  <c r="AX533"/>
  <c r="AY533"/>
  <c r="BB533"/>
  <c r="U534"/>
  <c r="W534"/>
  <c r="Y534"/>
  <c r="AA534"/>
  <c r="AB534"/>
  <c r="AD534"/>
  <c r="AE534"/>
  <c r="AG534"/>
  <c r="AH534"/>
  <c r="AJ534"/>
  <c r="AK534"/>
  <c r="AM534"/>
  <c r="AN534"/>
  <c r="AO534"/>
  <c r="AQ534"/>
  <c r="AR534"/>
  <c r="AS534"/>
  <c r="AT534"/>
  <c r="AU534"/>
  <c r="AV534"/>
  <c r="AW534"/>
  <c r="AX534"/>
  <c r="AY534"/>
  <c r="BB534"/>
  <c r="U535"/>
  <c r="Y535"/>
  <c r="AB535"/>
  <c r="AE535"/>
  <c r="AH535"/>
  <c r="AK535"/>
  <c r="AN535"/>
  <c r="AQ535"/>
  <c r="AS535"/>
  <c r="AU535"/>
  <c r="AW535"/>
  <c r="AY535"/>
  <c r="U537"/>
  <c r="Y537"/>
  <c r="AB537"/>
  <c r="AE537"/>
  <c r="AH537"/>
  <c r="AK537"/>
  <c r="AN537"/>
  <c r="AQ537"/>
  <c r="AS537"/>
  <c r="AU537"/>
  <c r="AW537"/>
  <c r="AY537"/>
  <c r="U538"/>
  <c r="Y538"/>
  <c r="AB538"/>
  <c r="AE538"/>
  <c r="AH538"/>
  <c r="AK538"/>
  <c r="AN538"/>
  <c r="AQ538"/>
  <c r="AS538"/>
  <c r="AU538"/>
  <c r="AW538"/>
  <c r="AY538"/>
  <c r="U540"/>
  <c r="Y540"/>
  <c r="AB540"/>
  <c r="AE540"/>
  <c r="AH540"/>
  <c r="AK540"/>
  <c r="AN540"/>
  <c r="AQ540"/>
  <c r="AS540"/>
  <c r="AU540"/>
  <c r="AW540"/>
  <c r="AY540"/>
  <c r="U541"/>
  <c r="Y541"/>
  <c r="AB541"/>
  <c r="AE541"/>
  <c r="AH541"/>
  <c r="AK541"/>
  <c r="AN541"/>
  <c r="AQ541"/>
  <c r="AS541"/>
  <c r="AU541"/>
  <c r="AW541"/>
  <c r="AY541"/>
  <c r="U542"/>
  <c r="Y542"/>
  <c r="AB542"/>
  <c r="AE542"/>
  <c r="AH542"/>
  <c r="AK542"/>
  <c r="AN542"/>
  <c r="AQ542"/>
  <c r="AS542"/>
  <c r="AU542"/>
  <c r="AW542"/>
  <c r="AY542"/>
  <c r="U543"/>
  <c r="Y543"/>
  <c r="AB543"/>
  <c r="AE543"/>
  <c r="AH543"/>
  <c r="AK543"/>
  <c r="AN543"/>
  <c r="AQ543"/>
  <c r="AS543"/>
  <c r="AU543"/>
  <c r="AW543"/>
  <c r="AY543"/>
  <c r="U544"/>
  <c r="Y544"/>
  <c r="AB544"/>
  <c r="AE544"/>
  <c r="AH544"/>
  <c r="AK544"/>
  <c r="AN544"/>
  <c r="AQ544"/>
  <c r="AS544"/>
  <c r="AU544"/>
  <c r="AW544"/>
  <c r="AY544"/>
  <c r="U545"/>
  <c r="Y545"/>
  <c r="AB545"/>
  <c r="AE545"/>
  <c r="AH545"/>
  <c r="AK545"/>
  <c r="AN545"/>
  <c r="AQ545"/>
  <c r="AS545"/>
  <c r="AU545"/>
  <c r="AW545"/>
  <c r="AY545"/>
  <c r="U546"/>
  <c r="Y546"/>
  <c r="AB546"/>
  <c r="AE546"/>
  <c r="AH546"/>
  <c r="AK546"/>
  <c r="AN546"/>
  <c r="AQ546"/>
  <c r="AS546"/>
  <c r="AU546"/>
  <c r="AW546"/>
  <c r="AY546"/>
  <c r="U548"/>
  <c r="Y548"/>
  <c r="AB548"/>
  <c r="AE548"/>
  <c r="AH548"/>
  <c r="AK548"/>
  <c r="AN548"/>
  <c r="AQ548"/>
  <c r="AS548"/>
  <c r="AU548"/>
  <c r="AW548"/>
  <c r="AY548"/>
  <c r="U549"/>
  <c r="Y549"/>
  <c r="AB549"/>
  <c r="AE549"/>
  <c r="AH549"/>
  <c r="AK549"/>
  <c r="AN549"/>
  <c r="AQ549"/>
  <c r="AS549"/>
  <c r="AU549"/>
  <c r="AW549"/>
  <c r="AY549"/>
  <c r="U550"/>
  <c r="Y550"/>
  <c r="AB550"/>
  <c r="AE550"/>
  <c r="AH550"/>
  <c r="AK550"/>
  <c r="AN550"/>
  <c r="AQ550"/>
  <c r="AS550"/>
  <c r="AU550"/>
  <c r="AW550"/>
  <c r="AY550"/>
  <c r="U551"/>
  <c r="Y551"/>
  <c r="AB551"/>
  <c r="AE551"/>
  <c r="AH551"/>
  <c r="AK551"/>
  <c r="AN551"/>
  <c r="AQ551"/>
  <c r="AS551"/>
  <c r="AU551"/>
  <c r="AW551"/>
  <c r="AY551"/>
  <c r="U552"/>
  <c r="Y552"/>
  <c r="AB552"/>
  <c r="AE552"/>
  <c r="AH552"/>
  <c r="AK552"/>
  <c r="AN552"/>
  <c r="AQ552"/>
  <c r="AS552"/>
  <c r="AU552"/>
  <c r="AW552"/>
  <c r="AY552"/>
  <c r="U553"/>
  <c r="Y553"/>
  <c r="AB553"/>
  <c r="AE553"/>
  <c r="AH553"/>
  <c r="AK553"/>
  <c r="AN553"/>
  <c r="AQ553"/>
  <c r="AS553"/>
  <c r="AU553"/>
  <c r="AW553"/>
  <c r="AY553"/>
  <c r="U554"/>
  <c r="Y554"/>
  <c r="AB554"/>
  <c r="AE554"/>
  <c r="AH554"/>
  <c r="AK554"/>
  <c r="AN554"/>
  <c r="AQ554"/>
  <c r="AS554"/>
  <c r="AU554"/>
  <c r="AW554"/>
  <c r="AY554"/>
  <c r="U555"/>
  <c r="Y555"/>
  <c r="AB555"/>
  <c r="AE555"/>
  <c r="AH555"/>
  <c r="AK555"/>
  <c r="AN555"/>
  <c r="AQ555"/>
  <c r="AS555"/>
  <c r="AU555"/>
  <c r="AW555"/>
  <c r="AY555"/>
  <c r="U556"/>
  <c r="Y556"/>
  <c r="AB556"/>
  <c r="AE556"/>
  <c r="AH556"/>
  <c r="AK556"/>
  <c r="AN556"/>
  <c r="AQ556"/>
  <c r="AS556"/>
  <c r="AU556"/>
  <c r="AW556"/>
  <c r="AY556"/>
  <c r="U558"/>
  <c r="Y558"/>
  <c r="AB558"/>
  <c r="AE558"/>
  <c r="AH558"/>
  <c r="AK558"/>
  <c r="AN558"/>
  <c r="AQ558"/>
  <c r="AS558"/>
  <c r="AU558"/>
  <c r="AW558"/>
  <c r="AY558"/>
  <c r="U559"/>
  <c r="Y559"/>
  <c r="AB559"/>
  <c r="AE559"/>
  <c r="AH559"/>
  <c r="AK559"/>
  <c r="AN559"/>
  <c r="AQ559"/>
  <c r="AS559"/>
  <c r="AU559"/>
  <c r="AW559"/>
  <c r="AY559"/>
  <c r="U560"/>
  <c r="Y560"/>
  <c r="AB560"/>
  <c r="AE560"/>
  <c r="AH560"/>
  <c r="AK560"/>
  <c r="AN560"/>
  <c r="AQ560"/>
  <c r="AS560"/>
  <c r="AU560"/>
  <c r="AW560"/>
  <c r="AY560"/>
  <c r="U561"/>
  <c r="Y561"/>
  <c r="AB561"/>
  <c r="AE561"/>
  <c r="AH561"/>
  <c r="AK561"/>
  <c r="AN561"/>
  <c r="AQ561"/>
  <c r="AS561"/>
  <c r="AU561"/>
  <c r="AW561"/>
  <c r="AY561"/>
  <c r="U562"/>
  <c r="Y562"/>
  <c r="AB562"/>
  <c r="AE562"/>
  <c r="AH562"/>
  <c r="AK562"/>
  <c r="AN562"/>
  <c r="AQ562"/>
  <c r="AS562"/>
  <c r="AU562"/>
  <c r="AW562"/>
  <c r="AY562"/>
  <c r="U563"/>
  <c r="Y563"/>
  <c r="AB563"/>
  <c r="AE563"/>
  <c r="AH563"/>
  <c r="AK563"/>
  <c r="AN563"/>
  <c r="AQ563"/>
  <c r="AS563"/>
  <c r="AU563"/>
  <c r="AW563"/>
  <c r="AY563"/>
  <c r="U564"/>
  <c r="Y564"/>
  <c r="AB564"/>
  <c r="AE564"/>
  <c r="AH564"/>
  <c r="AK564"/>
  <c r="AN564"/>
  <c r="AQ564"/>
  <c r="AS564"/>
  <c r="AU564"/>
  <c r="AW564"/>
  <c r="AY564"/>
  <c r="U566"/>
  <c r="Y566"/>
  <c r="AB566"/>
  <c r="AE566"/>
  <c r="AH566"/>
  <c r="AK566"/>
  <c r="AN566"/>
  <c r="AQ566"/>
  <c r="AS566"/>
  <c r="AU566"/>
  <c r="AW566"/>
  <c r="AY566"/>
  <c r="U567"/>
  <c r="Y567"/>
  <c r="AB567"/>
  <c r="AE567"/>
  <c r="AH567"/>
  <c r="AK567"/>
  <c r="AN567"/>
  <c r="AQ567"/>
  <c r="AS567"/>
  <c r="AU567"/>
  <c r="AW567"/>
  <c r="AY567"/>
  <c r="U568"/>
  <c r="Y568"/>
  <c r="AB568"/>
  <c r="AE568"/>
  <c r="AH568"/>
  <c r="AK568"/>
  <c r="AN568"/>
  <c r="AQ568"/>
  <c r="AS568"/>
  <c r="AU568"/>
  <c r="AW568"/>
  <c r="AY568"/>
  <c r="U569"/>
  <c r="Y569"/>
  <c r="AB569"/>
  <c r="AE569"/>
  <c r="AH569"/>
  <c r="AK569"/>
  <c r="AN569"/>
  <c r="AQ569"/>
  <c r="AS569"/>
  <c r="AU569"/>
  <c r="AW569"/>
  <c r="AY569"/>
  <c r="U570"/>
  <c r="Y570"/>
  <c r="AB570"/>
  <c r="AE570"/>
  <c r="AH570"/>
  <c r="AK570"/>
  <c r="AN570"/>
  <c r="AQ570"/>
  <c r="AS570"/>
  <c r="AU570"/>
  <c r="AW570"/>
  <c r="AY570"/>
  <c r="U571"/>
  <c r="Y571"/>
  <c r="AB571"/>
  <c r="AE571"/>
  <c r="AH571"/>
  <c r="AK571"/>
  <c r="AN571"/>
  <c r="AQ571"/>
  <c r="AS571"/>
  <c r="AU571"/>
  <c r="AW571"/>
  <c r="AY571"/>
  <c r="U572"/>
  <c r="Y572"/>
  <c r="AB572"/>
  <c r="AE572"/>
  <c r="AH572"/>
  <c r="AK572"/>
  <c r="AN572"/>
  <c r="AQ572"/>
  <c r="AS572"/>
  <c r="AU572"/>
  <c r="AW572"/>
  <c r="AY572"/>
  <c r="U574"/>
  <c r="Y574"/>
  <c r="AB574"/>
  <c r="AE574"/>
  <c r="AH574"/>
  <c r="AK574"/>
  <c r="AN574"/>
  <c r="AQ574"/>
  <c r="AS574"/>
  <c r="AU574"/>
  <c r="AW574"/>
  <c r="AY574"/>
  <c r="U575"/>
  <c r="Y575"/>
  <c r="AB575"/>
  <c r="AE575"/>
  <c r="AH575"/>
  <c r="AK575"/>
  <c r="AN575"/>
  <c r="AQ575"/>
  <c r="AS575"/>
  <c r="AU575"/>
  <c r="AW575"/>
  <c r="AY575"/>
  <c r="U576"/>
  <c r="Y576"/>
  <c r="AB576"/>
  <c r="AE576"/>
  <c r="AH576"/>
  <c r="AK576"/>
  <c r="AN576"/>
  <c r="AQ576"/>
  <c r="AS576"/>
  <c r="AU576"/>
  <c r="AW576"/>
  <c r="AY576"/>
  <c r="U577"/>
  <c r="Y577"/>
  <c r="AB577"/>
  <c r="AE577"/>
  <c r="AH577"/>
  <c r="AK577"/>
  <c r="AN577"/>
  <c r="AQ577"/>
  <c r="AS577"/>
  <c r="AU577"/>
  <c r="AW577"/>
  <c r="AY577"/>
  <c r="U578"/>
  <c r="Y578"/>
  <c r="AB578"/>
  <c r="AE578"/>
  <c r="AH578"/>
  <c r="AK578"/>
  <c r="AN578"/>
  <c r="AQ578"/>
  <c r="AS578"/>
  <c r="AU578"/>
  <c r="AW578"/>
  <c r="AY578"/>
  <c r="U579"/>
  <c r="Y579"/>
  <c r="AB579"/>
  <c r="AE579"/>
  <c r="AH579"/>
  <c r="AK579"/>
  <c r="AN579"/>
  <c r="AQ579"/>
  <c r="AS579"/>
  <c r="AU579"/>
  <c r="AW579"/>
  <c r="AY579"/>
  <c r="U580"/>
  <c r="Y580"/>
  <c r="AB580"/>
  <c r="AE580"/>
  <c r="AH580"/>
  <c r="AK580"/>
  <c r="AN580"/>
  <c r="AQ580"/>
  <c r="AS580"/>
  <c r="AU580"/>
  <c r="AW580"/>
  <c r="AY580"/>
  <c r="U581"/>
  <c r="Y581"/>
  <c r="AB581"/>
  <c r="AE581"/>
  <c r="AH581"/>
  <c r="AK581"/>
  <c r="AN581"/>
  <c r="AQ581"/>
  <c r="AS581"/>
  <c r="AU581"/>
  <c r="AW581"/>
  <c r="AY581"/>
  <c r="U582"/>
  <c r="Y582"/>
  <c r="AB582"/>
  <c r="AE582"/>
  <c r="AH582"/>
  <c r="AK582"/>
  <c r="AN582"/>
  <c r="AQ582"/>
  <c r="AS582"/>
  <c r="AU582"/>
  <c r="AW582"/>
  <c r="AY582"/>
  <c r="U583"/>
  <c r="AN583"/>
  <c r="U584"/>
  <c r="Y584"/>
  <c r="AB584"/>
  <c r="AE584"/>
  <c r="AH584"/>
  <c r="AK584"/>
  <c r="AN584"/>
  <c r="AQ584"/>
  <c r="AS584"/>
  <c r="AU584"/>
  <c r="AW584"/>
  <c r="AY584"/>
  <c r="U586"/>
  <c r="Y586"/>
  <c r="AB586"/>
  <c r="AE586"/>
  <c r="AH586"/>
  <c r="AK586"/>
  <c r="AN586"/>
  <c r="AQ586"/>
  <c r="AS586"/>
  <c r="AU586"/>
  <c r="AW586"/>
  <c r="AY586"/>
  <c r="U587"/>
  <c r="Y587"/>
  <c r="AB587"/>
  <c r="AE587"/>
  <c r="AH587"/>
  <c r="AK587"/>
  <c r="AN587"/>
  <c r="AQ587"/>
  <c r="AS587"/>
  <c r="AU587"/>
  <c r="AW587"/>
  <c r="AY587"/>
  <c r="U588"/>
  <c r="Y588"/>
  <c r="AB588"/>
  <c r="AE588"/>
  <c r="AH588"/>
  <c r="AK588"/>
  <c r="AN588"/>
  <c r="AQ588"/>
  <c r="AS588"/>
  <c r="AU588"/>
  <c r="AW588"/>
  <c r="AY588"/>
  <c r="U589"/>
  <c r="Y589"/>
  <c r="AB589"/>
  <c r="AE589"/>
  <c r="AH589"/>
  <c r="AK589"/>
  <c r="AN589"/>
  <c r="AQ589"/>
  <c r="AS589"/>
  <c r="AU589"/>
  <c r="AW589"/>
  <c r="AY589"/>
  <c r="U590"/>
  <c r="Y590"/>
  <c r="AB590"/>
  <c r="AE590"/>
  <c r="AH590"/>
  <c r="AK590"/>
  <c r="AN590"/>
  <c r="AQ590"/>
  <c r="AS590"/>
  <c r="AU590"/>
  <c r="AW590"/>
  <c r="AY590"/>
  <c r="U591"/>
  <c r="Y591"/>
  <c r="AB591"/>
  <c r="AE591"/>
  <c r="AH591"/>
  <c r="AK591"/>
  <c r="AN591"/>
  <c r="AQ591"/>
  <c r="AS591"/>
  <c r="AU591"/>
  <c r="AW591"/>
  <c r="AY591"/>
  <c r="U592"/>
  <c r="Y592"/>
  <c r="AB592"/>
  <c r="AE592"/>
  <c r="AH592"/>
  <c r="AK592"/>
  <c r="AN592"/>
  <c r="AQ592"/>
  <c r="AS592"/>
  <c r="AU592"/>
  <c r="AW592"/>
  <c r="AY592"/>
  <c r="U593"/>
  <c r="W593"/>
  <c r="Y593"/>
  <c r="AA593"/>
  <c r="AB593"/>
  <c r="AD593"/>
  <c r="AE593"/>
  <c r="AG593"/>
  <c r="AH593"/>
  <c r="AJ593"/>
  <c r="AK593"/>
  <c r="AM593"/>
  <c r="AN593"/>
  <c r="AO593"/>
  <c r="AQ593"/>
  <c r="AR593"/>
  <c r="AS593"/>
  <c r="AT593"/>
  <c r="AU593"/>
  <c r="AV593"/>
  <c r="AW593"/>
  <c r="AX593"/>
  <c r="AY593"/>
  <c r="BB593"/>
  <c r="U594"/>
  <c r="Y594"/>
  <c r="AB594"/>
  <c r="AE594"/>
  <c r="AH594"/>
  <c r="AK594"/>
  <c r="AN594"/>
  <c r="AQ594"/>
  <c r="AS594"/>
  <c r="AU594"/>
  <c r="AW594"/>
  <c r="AY594"/>
  <c r="U595"/>
  <c r="Y595"/>
  <c r="AB595"/>
  <c r="AE595"/>
  <c r="AH595"/>
  <c r="AK595"/>
  <c r="AN595"/>
  <c r="AQ595"/>
  <c r="AS595"/>
  <c r="AU595"/>
  <c r="AW595"/>
  <c r="AY595"/>
  <c r="U596"/>
  <c r="Y596"/>
  <c r="AB596"/>
  <c r="AE596"/>
  <c r="AH596"/>
  <c r="AK596"/>
  <c r="AN596"/>
  <c r="AQ596"/>
  <c r="AS596"/>
  <c r="AU596"/>
  <c r="AW596"/>
  <c r="AY596"/>
  <c r="U597"/>
  <c r="Y597"/>
  <c r="AB597"/>
  <c r="AE597"/>
  <c r="AH597"/>
  <c r="AK597"/>
  <c r="AN597"/>
  <c r="AQ597"/>
  <c r="AS597"/>
  <c r="AU597"/>
  <c r="AW597"/>
  <c r="AY597"/>
  <c r="U598"/>
  <c r="Y598"/>
  <c r="AB598"/>
  <c r="AE598"/>
  <c r="AH598"/>
  <c r="AK598"/>
  <c r="AN598"/>
  <c r="AQ598"/>
  <c r="AS598"/>
  <c r="AU598"/>
  <c r="AW598"/>
  <c r="AY598"/>
  <c r="U599"/>
  <c r="Y599"/>
  <c r="AB599"/>
  <c r="AE599"/>
  <c r="AH599"/>
  <c r="AK599"/>
  <c r="AN599"/>
  <c r="AQ599"/>
  <c r="AS599"/>
  <c r="AU599"/>
  <c r="AW599"/>
  <c r="AY599"/>
  <c r="U600"/>
  <c r="Y600"/>
  <c r="AB600"/>
  <c r="AE600"/>
  <c r="AH600"/>
  <c r="AK600"/>
  <c r="AN600"/>
  <c r="AQ600"/>
  <c r="AS600"/>
  <c r="AU600"/>
  <c r="AW600"/>
  <c r="AY600"/>
  <c r="U601"/>
  <c r="Y601"/>
  <c r="AB601"/>
  <c r="AE601"/>
  <c r="AH601"/>
  <c r="AK601"/>
  <c r="AN601"/>
  <c r="AQ601"/>
  <c r="AS601"/>
  <c r="AU601"/>
  <c r="AW601"/>
  <c r="AY601"/>
  <c r="U602"/>
  <c r="Y602"/>
  <c r="AB602"/>
  <c r="AE602"/>
  <c r="AH602"/>
  <c r="AK602"/>
  <c r="AN602"/>
  <c r="AQ602"/>
  <c r="AS602"/>
  <c r="AU602"/>
  <c r="AW602"/>
  <c r="AY602"/>
  <c r="U604"/>
  <c r="Y604"/>
  <c r="AB604"/>
  <c r="AE604"/>
  <c r="AH604"/>
  <c r="AK604"/>
  <c r="AN604"/>
  <c r="AQ604"/>
  <c r="AS604"/>
  <c r="AU604"/>
  <c r="AW604"/>
  <c r="AY604"/>
  <c r="U605"/>
  <c r="Y605"/>
  <c r="AB605"/>
  <c r="AE605"/>
  <c r="AH605"/>
  <c r="AK605"/>
  <c r="AN605"/>
  <c r="AQ605"/>
  <c r="AS605"/>
  <c r="AU605"/>
  <c r="AW605"/>
  <c r="AY605"/>
  <c r="U607"/>
  <c r="Y607"/>
  <c r="AB607"/>
  <c r="AE607"/>
  <c r="AH607"/>
  <c r="AK607"/>
  <c r="AN607"/>
  <c r="AQ607"/>
  <c r="AS607"/>
  <c r="AU607"/>
  <c r="AW607"/>
  <c r="AY607"/>
  <c r="U608"/>
  <c r="Y608"/>
  <c r="AB608"/>
  <c r="AE608"/>
  <c r="AH608"/>
  <c r="AK608"/>
  <c r="AN608"/>
  <c r="AQ608"/>
  <c r="AS608"/>
  <c r="AU608"/>
  <c r="AW608"/>
  <c r="AY608"/>
  <c r="U609"/>
  <c r="Y609"/>
  <c r="AB609"/>
  <c r="AE609"/>
  <c r="AH609"/>
  <c r="AK609"/>
  <c r="AN609"/>
  <c r="AQ609"/>
  <c r="AS609"/>
  <c r="AU609"/>
  <c r="AW609"/>
  <c r="AY609"/>
  <c r="U610"/>
  <c r="Y610"/>
  <c r="AB610"/>
  <c r="AE610"/>
  <c r="AH610"/>
  <c r="AK610"/>
  <c r="AN610"/>
  <c r="AQ610"/>
  <c r="AS610"/>
  <c r="AU610"/>
  <c r="AW610"/>
  <c r="AY610"/>
  <c r="U611"/>
  <c r="Y611"/>
  <c r="AB611"/>
  <c r="AE611"/>
  <c r="AH611"/>
  <c r="AK611"/>
  <c r="AN611"/>
  <c r="AQ611"/>
  <c r="AS611"/>
  <c r="AU611"/>
  <c r="AW611"/>
  <c r="AY611"/>
  <c r="U612"/>
  <c r="Y612"/>
  <c r="AB612"/>
  <c r="AE612"/>
  <c r="AH612"/>
  <c r="AK612"/>
  <c r="AN612"/>
  <c r="AQ612"/>
  <c r="AS612"/>
  <c r="AU612"/>
  <c r="AW612"/>
  <c r="AY612"/>
  <c r="U613"/>
  <c r="Y613"/>
  <c r="AB613"/>
  <c r="AE613"/>
  <c r="AH613"/>
  <c r="AK613"/>
  <c r="AN613"/>
  <c r="AQ613"/>
  <c r="AS613"/>
  <c r="AU613"/>
  <c r="AW613"/>
  <c r="AY613"/>
  <c r="U615"/>
  <c r="Y615"/>
  <c r="AB615"/>
  <c r="AE615"/>
  <c r="AH615"/>
  <c r="AK615"/>
  <c r="AN615"/>
  <c r="AQ615"/>
  <c r="AS615"/>
  <c r="AU615"/>
  <c r="AW615"/>
  <c r="AY615"/>
  <c r="U616"/>
  <c r="Y616"/>
  <c r="AB616"/>
  <c r="AE616"/>
  <c r="AH616"/>
  <c r="AK616"/>
  <c r="AN616"/>
  <c r="AQ616"/>
  <c r="AS616"/>
  <c r="AU616"/>
  <c r="AW616"/>
  <c r="AY616"/>
  <c r="U617"/>
  <c r="Y617"/>
  <c r="AB617"/>
  <c r="AE617"/>
  <c r="AH617"/>
  <c r="AK617"/>
  <c r="AN617"/>
  <c r="AQ617"/>
  <c r="AS617"/>
  <c r="AU617"/>
  <c r="AW617"/>
  <c r="AY617"/>
  <c r="U618"/>
  <c r="Y618"/>
  <c r="AB618"/>
  <c r="AE618"/>
  <c r="AH618"/>
  <c r="AK618"/>
  <c r="AN618"/>
  <c r="AQ618"/>
  <c r="AS618"/>
  <c r="AU618"/>
  <c r="AW618"/>
  <c r="AY618"/>
  <c r="U619"/>
  <c r="Y619"/>
  <c r="AB619"/>
  <c r="AE619"/>
  <c r="AH619"/>
  <c r="AK619"/>
  <c r="AN619"/>
  <c r="AQ619"/>
  <c r="AS619"/>
  <c r="AU619"/>
  <c r="AW619"/>
  <c r="AY619"/>
  <c r="U620"/>
  <c r="Y620"/>
  <c r="AB620"/>
  <c r="AE620"/>
  <c r="AH620"/>
  <c r="AK620"/>
  <c r="AN620"/>
  <c r="AQ620"/>
  <c r="AS620"/>
  <c r="AU620"/>
  <c r="AW620"/>
  <c r="AY620"/>
  <c r="U621"/>
  <c r="Y621"/>
  <c r="AB621"/>
  <c r="AE621"/>
  <c r="AH621"/>
  <c r="AK621"/>
  <c r="AN621"/>
  <c r="AQ621"/>
  <c r="AS621"/>
  <c r="AU621"/>
  <c r="AW621"/>
  <c r="AY621"/>
  <c r="U622"/>
  <c r="Y622"/>
  <c r="AB622"/>
  <c r="AE622"/>
  <c r="AH622"/>
  <c r="AK622"/>
  <c r="AN622"/>
  <c r="AQ622"/>
  <c r="AS622"/>
  <c r="AU622"/>
  <c r="AW622"/>
  <c r="AY622"/>
  <c r="U623"/>
  <c r="Y623"/>
  <c r="AB623"/>
  <c r="AE623"/>
  <c r="AH623"/>
  <c r="AK623"/>
  <c r="AN623"/>
  <c r="AQ623"/>
  <c r="AS623"/>
  <c r="AU623"/>
  <c r="AW623"/>
  <c r="AY623"/>
  <c r="U625"/>
  <c r="Y625"/>
  <c r="AB625"/>
  <c r="AE625"/>
  <c r="AH625"/>
  <c r="AK625"/>
  <c r="AN625"/>
  <c r="AQ625"/>
  <c r="AS625"/>
  <c r="AU625"/>
  <c r="AW625"/>
  <c r="AY625"/>
  <c r="U626"/>
  <c r="Y626"/>
  <c r="AB626"/>
  <c r="AE626"/>
  <c r="AH626"/>
  <c r="AK626"/>
  <c r="AN626"/>
  <c r="AQ626"/>
  <c r="AS626"/>
  <c r="AU626"/>
  <c r="AW626"/>
  <c r="AY626"/>
  <c r="U627"/>
  <c r="Y627"/>
  <c r="AB627"/>
  <c r="AE627"/>
  <c r="AH627"/>
  <c r="AK627"/>
  <c r="AN627"/>
  <c r="AQ627"/>
  <c r="AS627"/>
  <c r="AU627"/>
  <c r="AW627"/>
  <c r="AY627"/>
  <c r="U628"/>
  <c r="Y628"/>
  <c r="AB628"/>
  <c r="AE628"/>
  <c r="AH628"/>
  <c r="AK628"/>
  <c r="AN628"/>
  <c r="AQ628"/>
  <c r="AS628"/>
  <c r="AU628"/>
  <c r="AW628"/>
  <c r="AY628"/>
  <c r="U629"/>
  <c r="Y629"/>
  <c r="AB629"/>
  <c r="AE629"/>
  <c r="AH629"/>
  <c r="AK629"/>
  <c r="AN629"/>
  <c r="AQ629"/>
  <c r="AS629"/>
  <c r="AU629"/>
  <c r="AW629"/>
  <c r="AY629"/>
  <c r="U630"/>
  <c r="Y630"/>
  <c r="AB630"/>
  <c r="AE630"/>
  <c r="AH630"/>
  <c r="AK630"/>
  <c r="AN630"/>
  <c r="AQ630"/>
  <c r="AS630"/>
  <c r="AU630"/>
  <c r="AW630"/>
  <c r="AY630"/>
  <c r="U631"/>
  <c r="Y631"/>
  <c r="AB631"/>
  <c r="AE631"/>
  <c r="AH631"/>
  <c r="AK631"/>
  <c r="AN631"/>
  <c r="AQ631"/>
  <c r="AS631"/>
  <c r="AU631"/>
  <c r="AW631"/>
  <c r="AY631"/>
  <c r="U633"/>
  <c r="Y633"/>
  <c r="AB633"/>
  <c r="AE633"/>
  <c r="AH633"/>
  <c r="AK633"/>
  <c r="AN633"/>
  <c r="AQ633"/>
  <c r="AS633"/>
  <c r="AU633"/>
  <c r="AW633"/>
  <c r="AY633"/>
  <c r="U634"/>
  <c r="Y634"/>
  <c r="AB634"/>
  <c r="AE634"/>
  <c r="AH634"/>
  <c r="AK634"/>
  <c r="AN634"/>
  <c r="AQ634"/>
  <c r="AS634"/>
  <c r="AU634"/>
  <c r="AW634"/>
  <c r="AY634"/>
  <c r="U635"/>
  <c r="Y635"/>
  <c r="AB635"/>
  <c r="AE635"/>
  <c r="AH635"/>
  <c r="AK635"/>
  <c r="AN635"/>
  <c r="AQ635"/>
  <c r="AS635"/>
  <c r="AU635"/>
  <c r="AW635"/>
  <c r="AY635"/>
  <c r="U636"/>
  <c r="Y636"/>
  <c r="AB636"/>
  <c r="AE636"/>
  <c r="AH636"/>
  <c r="AK636"/>
  <c r="AN636"/>
  <c r="AQ636"/>
  <c r="AS636"/>
  <c r="AU636"/>
  <c r="AW636"/>
  <c r="AY636"/>
  <c r="U637"/>
  <c r="Y637"/>
  <c r="AB637"/>
  <c r="AE637"/>
  <c r="AH637"/>
  <c r="AK637"/>
  <c r="AN637"/>
  <c r="AQ637"/>
  <c r="AS637"/>
  <c r="AU637"/>
  <c r="AW637"/>
  <c r="AY637"/>
  <c r="U638"/>
  <c r="Y638"/>
  <c r="AB638"/>
  <c r="AE638"/>
  <c r="AH638"/>
  <c r="AK638"/>
  <c r="AN638"/>
  <c r="AQ638"/>
  <c r="AS638"/>
  <c r="AU638"/>
  <c r="AW638"/>
  <c r="AY638"/>
  <c r="U639"/>
  <c r="Y639"/>
  <c r="AB639"/>
  <c r="AE639"/>
  <c r="AH639"/>
  <c r="AK639"/>
  <c r="AN639"/>
  <c r="AQ639"/>
  <c r="AS639"/>
  <c r="AU639"/>
  <c r="AW639"/>
  <c r="AY639"/>
  <c r="U641"/>
  <c r="Y641"/>
  <c r="AB641"/>
  <c r="AE641"/>
  <c r="AH641"/>
  <c r="AK641"/>
  <c r="AN641"/>
  <c r="AQ641"/>
  <c r="AS641"/>
  <c r="AU641"/>
  <c r="AW641"/>
  <c r="AY641"/>
  <c r="U642"/>
  <c r="Y642"/>
  <c r="AB642"/>
  <c r="AE642"/>
  <c r="AH642"/>
  <c r="AK642"/>
  <c r="AN642"/>
  <c r="AQ642"/>
  <c r="AS642"/>
  <c r="AU642"/>
  <c r="AW642"/>
  <c r="AY642"/>
  <c r="U643"/>
  <c r="Y643"/>
  <c r="AB643"/>
  <c r="AE643"/>
  <c r="AH643"/>
  <c r="AK643"/>
  <c r="AN643"/>
  <c r="AQ643"/>
  <c r="AS643"/>
  <c r="AU643"/>
  <c r="AW643"/>
  <c r="AY643"/>
  <c r="U644"/>
  <c r="Y644"/>
  <c r="AB644"/>
  <c r="AE644"/>
  <c r="AH644"/>
  <c r="AK644"/>
  <c r="AN644"/>
  <c r="AQ644"/>
  <c r="AS644"/>
  <c r="AU644"/>
  <c r="AW644"/>
  <c r="AY644"/>
  <c r="U645"/>
  <c r="Y645"/>
  <c r="AB645"/>
  <c r="AE645"/>
  <c r="AH645"/>
  <c r="AK645"/>
  <c r="AN645"/>
  <c r="AQ645"/>
  <c r="AS645"/>
  <c r="AU645"/>
  <c r="AW645"/>
  <c r="AY645"/>
  <c r="U646"/>
  <c r="Y646"/>
  <c r="AB646"/>
  <c r="AE646"/>
  <c r="AH646"/>
  <c r="AK646"/>
  <c r="AN646"/>
  <c r="AQ646"/>
  <c r="AS646"/>
  <c r="AU646"/>
  <c r="AW646"/>
  <c r="AY646"/>
  <c r="U647"/>
  <c r="Y647"/>
  <c r="AB647"/>
  <c r="AE647"/>
  <c r="AH647"/>
  <c r="AK647"/>
  <c r="AN647"/>
  <c r="AQ647"/>
  <c r="AS647"/>
  <c r="AU647"/>
  <c r="AW647"/>
  <c r="AY647"/>
  <c r="U648"/>
  <c r="Y648"/>
  <c r="AB648"/>
  <c r="AE648"/>
  <c r="AH648"/>
  <c r="AK648"/>
  <c r="AN648"/>
  <c r="AQ648"/>
  <c r="AS648"/>
  <c r="AU648"/>
  <c r="AW648"/>
  <c r="AY648"/>
  <c r="U649"/>
  <c r="Y649"/>
  <c r="AB649"/>
  <c r="AE649"/>
  <c r="AH649"/>
  <c r="AK649"/>
  <c r="AN649"/>
  <c r="AQ649"/>
  <c r="AS649"/>
  <c r="AU649"/>
  <c r="AW649"/>
  <c r="AY649"/>
  <c r="U650"/>
  <c r="Y650"/>
  <c r="AB650"/>
  <c r="AE650"/>
  <c r="AH650"/>
  <c r="AK650"/>
  <c r="U652"/>
  <c r="Y652"/>
  <c r="AB652"/>
  <c r="AE652"/>
  <c r="AH652"/>
  <c r="AK652"/>
  <c r="U654"/>
  <c r="Y654"/>
  <c r="AB654"/>
  <c r="AE654"/>
  <c r="AH654"/>
  <c r="AK654"/>
  <c r="U656"/>
  <c r="Y656"/>
  <c r="AB656"/>
  <c r="AE656"/>
  <c r="AH656"/>
  <c r="AK656"/>
  <c r="U657"/>
  <c r="Y657"/>
  <c r="AB657"/>
  <c r="AE657"/>
  <c r="AH657"/>
  <c r="AK657"/>
  <c r="U659"/>
  <c r="Y659"/>
  <c r="AB659"/>
  <c r="AE659"/>
  <c r="AH659"/>
  <c r="AK659"/>
  <c r="U660"/>
  <c r="Y660"/>
  <c r="AB660"/>
  <c r="AE660"/>
  <c r="AH660"/>
  <c r="AK660"/>
  <c r="U662"/>
  <c r="Y662"/>
  <c r="AB662"/>
  <c r="AE662"/>
  <c r="AH662"/>
  <c r="AK662"/>
  <c r="U663"/>
  <c r="Y663"/>
  <c r="AB663"/>
  <c r="AE663"/>
  <c r="AH663"/>
  <c r="AK663"/>
  <c r="U665"/>
  <c r="Y665"/>
  <c r="AB665"/>
  <c r="AE665"/>
  <c r="AH665"/>
  <c r="AK665"/>
  <c r="U666"/>
  <c r="Y666"/>
  <c r="AB666"/>
  <c r="AE666"/>
  <c r="AH666"/>
  <c r="AK666"/>
  <c r="U668"/>
  <c r="Y668"/>
  <c r="AB668"/>
  <c r="AE668"/>
  <c r="AH668"/>
  <c r="AK668"/>
  <c r="U669"/>
  <c r="Y669"/>
  <c r="AB669"/>
  <c r="AE669"/>
  <c r="AH669"/>
  <c r="AK669"/>
  <c r="U671"/>
  <c r="Y671"/>
  <c r="AB671"/>
  <c r="AE671"/>
  <c r="AH671"/>
  <c r="AK671"/>
  <c r="U672"/>
  <c r="Y672"/>
  <c r="AB672"/>
  <c r="AE672"/>
  <c r="AH672"/>
  <c r="AK672"/>
  <c r="U674"/>
  <c r="Y674"/>
  <c r="AB674"/>
  <c r="AE674"/>
  <c r="AH674"/>
  <c r="AK674"/>
  <c r="U675"/>
  <c r="Y675"/>
  <c r="AB675"/>
  <c r="AE675"/>
  <c r="AH675"/>
  <c r="AK675"/>
  <c r="U677"/>
  <c r="Y677"/>
  <c r="AB677"/>
  <c r="AE677"/>
  <c r="AH677"/>
  <c r="AK677"/>
  <c r="U678"/>
  <c r="Y678"/>
  <c r="AB678"/>
  <c r="AE678"/>
  <c r="AH678"/>
  <c r="AK678"/>
  <c r="U680"/>
  <c r="Y680"/>
  <c r="AB680"/>
  <c r="AE680"/>
  <c r="AH680"/>
  <c r="AK680"/>
  <c r="U681"/>
  <c r="Y681"/>
  <c r="AB681"/>
  <c r="AE681"/>
  <c r="AH681"/>
  <c r="AK681"/>
  <c r="U683"/>
  <c r="Y683"/>
  <c r="AB683"/>
  <c r="AE683"/>
  <c r="AH683"/>
  <c r="AK683"/>
  <c r="U684"/>
  <c r="Y684"/>
  <c r="AB684"/>
  <c r="AE684"/>
  <c r="AH684"/>
  <c r="AK684"/>
  <c r="U686"/>
  <c r="Y686"/>
  <c r="AB686"/>
  <c r="AE686"/>
  <c r="AH686"/>
  <c r="AK686"/>
  <c r="U687"/>
  <c r="Y687"/>
  <c r="AB687"/>
  <c r="AE687"/>
  <c r="AH687"/>
  <c r="AK687"/>
  <c r="U689"/>
  <c r="Y689"/>
  <c r="AB689"/>
  <c r="AE689"/>
  <c r="AH689"/>
  <c r="AK689"/>
  <c r="U690"/>
  <c r="Y690"/>
  <c r="AB690"/>
  <c r="AE690"/>
  <c r="AH690"/>
  <c r="AK690"/>
  <c r="U692"/>
  <c r="Y692"/>
  <c r="AB692"/>
  <c r="AE692"/>
  <c r="AH692"/>
  <c r="AK692"/>
  <c r="U693"/>
  <c r="Y693"/>
  <c r="AB693"/>
  <c r="AE693"/>
  <c r="AH693"/>
  <c r="AK693"/>
  <c r="U695"/>
  <c r="Y695"/>
  <c r="AB695"/>
  <c r="AE695"/>
  <c r="AH695"/>
  <c r="AK695"/>
  <c r="U696"/>
  <c r="Y696"/>
  <c r="AB696"/>
  <c r="AE696"/>
  <c r="AH696"/>
  <c r="AK696"/>
  <c r="U698"/>
  <c r="Y698"/>
  <c r="AB698"/>
  <c r="AE698"/>
  <c r="AH698"/>
  <c r="AK698"/>
  <c r="U699"/>
  <c r="Y699"/>
  <c r="AB699"/>
  <c r="AE699"/>
  <c r="AH699"/>
  <c r="AK699"/>
  <c r="U701"/>
  <c r="Y701"/>
  <c r="AB701"/>
  <c r="AE701"/>
  <c r="AH701"/>
  <c r="AK701"/>
</calcChain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<sst xmlns="http://schemas.openxmlformats.org/spreadsheetml/2006/main" count="10136" uniqueCount="1040">
  <si>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</si>
  <si>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</si>
  <si>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</si>
  <si>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</si>
  <si>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декабря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</si>
  <si>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</si>
  <si>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</si>
  <si>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</si>
  <si>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</si>
  <si>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</si>
  <si>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</si>
  <si>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</si>
  <si>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</si>
  <si>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</si>
  <si>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</si>
  <si>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</si>
  <si>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</si>
  <si>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</si>
  <si>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</si>
  <si>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</si>
  <si>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</si>
  <si>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</si>
  <si>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</si>
  <si>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</si>
  <si>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</si>
  <si>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</si>
  <si>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</si>
  <si>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</si>
  <si>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</si>
  <si>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</si>
  <si>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</si>
  <si>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</si>
  <si>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</si>
  <si>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</si>
  <si>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</si>
  <si>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</si>
  <si>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</si>
  <si>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</si>
  <si>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</si>
  <si>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</si>
  <si>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</si>
  <si>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</si>
  <si>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</si>
  <si>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</si>
  <si>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</si>
  <si>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</si>
  <si>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</si>
  <si>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</si>
  <si>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</si>
  <si>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</si>
  <si>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</si>
  <si>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</si>
  <si>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</si>
  <si>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</si>
  <si>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</si>
  <si>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</si>
  <si>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</si>
  <si>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</si>
  <si>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</si>
  <si>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</si>
  <si>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</si>
  <si>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</si>
  <si>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</si>
  <si>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</si>
  <si>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</si>
  <si>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</si>
  <si>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</si>
  <si>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</si>
  <si>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</si>
  <si>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</si>
  <si>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</si>
  <si>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</si>
  <si>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</si>
  <si>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</si>
  <si>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</si>
  <si>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</si>
  <si>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</si>
  <si>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</si>
  <si>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</si>
  <si>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</si>
  <si>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</si>
  <si>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</si>
  <si>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</si>
  <si>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</si>
  <si>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</si>
  <si>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</si>
  <si>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</si>
  <si>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</si>
  <si>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</si>
  <si>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</si>
  <si>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</si>
  <si>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</si>
  <si>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</si>
  <si>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</si>
  <si>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</si>
  <si>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</si>
  <si>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</si>
  <si>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</si>
  <si>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</si>
  <si>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</si>
  <si>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</si>
  <si>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</si>
  <si>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</si>
  <si>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</si>
  <si>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</si>
  <si>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</si>
  <si>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</si>
  <si>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</si>
  <si>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</si>
  <si>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</si>
  <si>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</si>
  <si>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</si>
  <si>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</si>
  <si>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</si>
  <si>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</si>
  <si>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</si>
  <si>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</si>
  <si>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</si>
  <si>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</si>
  <si>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</si>
  <si>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</si>
  <si>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</si>
  <si>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</si>
  <si>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</si>
  <si>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</si>
  <si>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</si>
  <si>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</si>
  <si>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</si>
  <si>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</si>
  <si>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</si>
  <si>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</si>
  <si>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</si>
  <si>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</si>
  <si>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</si>
  <si>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</si>
  <si>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</si>
  <si>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</si>
  <si>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</si>
  <si>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</si>
  <si>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</si>
  <si>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</si>
  <si>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</si>
  <si>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</si>
  <si>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</si>
  <si>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</si>
  <si>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</si>
  <si>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</si>
  <si>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</si>
  <si>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</si>
  <si>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</si>
  <si>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</si>
  <si>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</si>
  <si>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</si>
  <si>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</si>
  <si>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</si>
  <si>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</si>
  <si>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</si>
  <si>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</si>
  <si>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</si>
  <si>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</si>
  <si>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</si>
  <si>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</si>
  <si>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</si>
  <si>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</si>
  <si>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</si>
  <si>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</si>
  <si>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</si>
  <si>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</si>
  <si>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</si>
  <si>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</si>
  <si>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</si>
  <si>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</si>
  <si>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</si>
  <si>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</si>
  <si>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</si>
  <si>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</si>
  <si>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</si>
  <si>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</si>
  <si>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</si>
  <si>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</si>
  <si>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</si>
  <si>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</si>
  <si>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</si>
  <si>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</si>
  <si>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</si>
  <si>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</si>
  <si>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</si>
  <si>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</si>
  <si>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</si>
  <si>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</si>
  <si>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</si>
  <si>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</si>
  <si>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</si>
  <si>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</si>
  <si>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</si>
  <si>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</si>
  <si>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</si>
  <si>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</si>
  <si>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</si>
  <si>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</si>
  <si>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</si>
  <si>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</si>
  <si>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</si>
  <si>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</si>
  <si>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</si>
  <si>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</si>
  <si>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</si>
  <si>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</si>
  <si>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</si>
  <si>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</si>
  <si>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</si>
  <si>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</si>
  <si>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</si>
  <si>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</si>
  <si>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</si>
  <si>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</si>
  <si>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</si>
  <si>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</si>
  <si>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</si>
  <si>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</si>
  <si>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</si>
  <si>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</si>
  <si>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</si>
  <si>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</si>
  <si>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</si>
  <si>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</si>
  <si>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</si>
  <si>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</si>
  <si>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</si>
  <si>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</si>
  <si>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</si>
  <si>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</si>
  <si>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</si>
  <si>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</si>
  <si>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</si>
  <si>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</si>
  <si>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</si>
  <si>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</si>
  <si>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</si>
  <si>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</si>
  <si>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</si>
  <si>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</si>
  <si>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</si>
  <si>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</si>
  <si>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</si>
  <si>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</si>
  <si>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</si>
  <si>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</si>
  <si>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</si>
  <si>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</si>
  <si>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</si>
  <si>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</si>
  <si>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</si>
  <si>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</si>
  <si>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</si>
  <si>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</si>
  <si>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</si>
  <si>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</si>
  <si>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</si>
  <si>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</si>
  <si>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</si>
  <si>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</si>
  <si>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</si>
  <si>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</si>
  <si>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</si>
  <si>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</si>
  <si>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</si>
  <si>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</si>
  <si>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</si>
  <si>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</si>
  <si>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</si>
  <si>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</si>
  <si>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</si>
  <si>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</si>
  <si>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</si>
  <si>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</si>
  <si>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</si>
  <si>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</si>
  <si>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</si>
  <si>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</si>
  <si>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</si>
  <si>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</si>
  <si>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</si>
  <si>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</si>
  <si>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</si>
  <si>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</si>
  <si>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</si>
  <si>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</si>
  <si>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</si>
  <si>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</si>
  <si>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</si>
  <si>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</si>
  <si>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</si>
  <si>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</si>
  <si>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</si>
  <si>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</si>
  <si>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</si>
  <si>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</si>
  <si>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</si>
  <si>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</si>
  <si>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</si>
  <si>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</si>
  <si>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</si>
  <si>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</si>
  <si>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</si>
  <si>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</si>
  <si>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</si>
  <si>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</si>
  <si>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</si>
  <si>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</si>
  <si>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</si>
  <si>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</si>
  <si>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</si>
  <si>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</si>
  <si>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</si>
  <si>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</si>
  <si>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</si>
  <si>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</si>
  <si>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</si>
  <si>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</si>
  <si>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</si>
  <si>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</si>
  <si>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</si>
  <si>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</si>
  <si>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</si>
  <si>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</si>
  <si>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</si>
  <si>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</si>
  <si>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</si>
  <si>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</si>
  <si>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</si>
  <si>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</si>
  <si>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</si>
  <si>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</si>
  <si>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</si>
  <si>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</si>
  <si>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</si>
  <si>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</si>
  <si>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</si>
  <si>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</si>
  <si>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</si>
  <si>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</si>
  <si>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</si>
  <si>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</si>
  <si>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</si>
  <si>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</si>
  <si>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</si>
  <si>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</si>
  <si>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</si>
  <si>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</si>
  <si>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</si>
  <si>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</si>
  <si>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</si>
  <si>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</si>
  <si>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</si>
  <si>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</si>
  <si>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</si>
  <si>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</si>
  <si>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</si>
  <si>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</si>
  <si>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</si>
  <si>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</si>
  <si>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</si>
  <si>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</si>
  <si>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</si>
  <si>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</si>
  <si>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</si>
  <si>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</si>
  <si>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</si>
  <si>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</si>
  <si>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</si>
  <si>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</si>
  <si>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</si>
  <si>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</si>
  <si>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</si>
  <si>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</si>
  <si>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</si>
  <si>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</si>
  <si>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</si>
  <si>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</si>
  <si>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</si>
  <si>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</si>
  <si>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</si>
  <si>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</si>
  <si>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</si>
  <si>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</si>
  <si>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</si>
  <si>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</si>
  <si>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</si>
  <si>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</si>
  <si>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</si>
  <si>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</si>
  <si>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</si>
  <si>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</si>
  <si>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</si>
  <si>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</si>
  <si>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</si>
  <si>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</si>
  <si>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</si>
  <si>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</si>
  <si>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</si>
  <si>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</si>
  <si>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</si>
  <si>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</si>
  <si>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</si>
  <si>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</si>
  <si>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</si>
  <si>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</si>
  <si>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</si>
  <si>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</si>
  <si>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</si>
  <si>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</si>
  <si>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</si>
  <si>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</si>
  <si>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</si>
  <si>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</si>
  <si>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</si>
  <si>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</si>
  <si>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</si>
  <si>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</si>
  <si>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</si>
  <si>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</si>
  <si>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</si>
  <si>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</si>
  <si>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</si>
  <si>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</si>
  <si>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</si>
  <si>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</si>
  <si>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</si>
  <si>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</si>
  <si>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</si>
  <si>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</si>
  <si>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</si>
  <si>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</si>
  <si>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</si>
  <si>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</si>
  <si>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</si>
  <si>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</si>
  <si>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</si>
  <si>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</si>
  <si>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</si>
  <si>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</si>
  <si>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</si>
  <si>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</si>
  <si>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</si>
  <si>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</si>
  <si>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</si>
  <si>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</si>
  <si>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</si>
  <si>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</si>
  <si>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</si>
  <si>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</si>
  <si>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</si>
  <si>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</si>
  <si>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</si>
  <si>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</si>
  <si>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</si>
  <si>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</si>
  <si>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</si>
  <si>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</si>
  <si>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</si>
  <si>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</si>
  <si>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</si>
  <si>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</si>
  <si>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</si>
  <si>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</si>
  <si>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</si>
  <si>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</si>
  <si>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</si>
  <si>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</si>
  <si>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</si>
  <si>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</si>
  <si>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</si>
  <si>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</si>
  <si>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</si>
  <si>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</si>
  <si>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</si>
  <si>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</si>
  <si>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</si>
  <si>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</si>
  <si>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</si>
  <si>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</si>
  <si>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</si>
  <si>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</si>
  <si>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</si>
  <si>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</si>
  <si>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</si>
  <si>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</si>
  <si>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</si>
  <si>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</si>
  <si>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</si>
  <si>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</si>
  <si>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</si>
  <si>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</si>
  <si>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</si>
  <si>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</si>
  <si>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</si>
  <si>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</si>
  <si>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</si>
  <si>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</si>
  <si>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</si>
  <si>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</si>
  <si>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</si>
  <si>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</si>
  <si>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</si>
  <si>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</si>
  <si>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</si>
  <si>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</si>
  <si>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</si>
  <si>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</si>
  <si>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</si>
  <si>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</si>
  <si>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</si>
  <si>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</si>
  <si>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</si>
  <si>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</si>
  <si>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</si>
  <si>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</si>
  <si>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</si>
  <si>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</si>
  <si>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</si>
  <si>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</si>
  <si>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</si>
  <si>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</si>
  <si>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</si>
  <si>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</si>
  <si>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</si>
  <si>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</si>
  <si>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</si>
  <si>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</si>
  <si>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</si>
  <si>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</si>
  <si>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</si>
  <si>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</si>
  <si>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</si>
  <si>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</si>
  <si>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</si>
  <si>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</si>
  <si>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</si>
  <si>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</si>
  <si>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</si>
  <si>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</si>
  <si>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</si>
  <si>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</si>
  <si>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</si>
  <si>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</si>
  <si>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</si>
  <si>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</si>
  <si>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</si>
  <si>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</si>
  <si>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</si>
  <si>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</si>
  <si>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</si>
  <si>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</si>
  <si>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</si>
  <si>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</si>
  <si>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</si>
  <si>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</si>
  <si>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</si>
  <si>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</si>
  <si>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</si>
  <si>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</si>
  <si>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</si>
  <si>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</si>
  <si>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</si>
  <si>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</si>
  <si>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</si>
  <si>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</si>
  <si>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</si>
  <si>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</si>
  <si>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</si>
  <si>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</si>
  <si>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</si>
  <si>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</si>
  <si>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</si>
  <si>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</si>
  <si>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</si>
  <si>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</si>
  <si>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</si>
  <si>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</si>
  <si>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</si>
  <si>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</si>
  <si>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</si>
  <si>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</si>
  <si>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</si>
  <si>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</si>
  <si>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</si>
  <si>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</si>
  <si>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</si>
  <si>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</si>
  <si>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</si>
  <si>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</si>
  <si>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</si>
  <si>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</si>
  <si>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</si>
  <si>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</si>
  <si>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</si>
  <si>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</si>
  <si>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</si>
  <si>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</si>
  <si>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</si>
  <si>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</si>
  <si>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</si>
  <si>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</si>
  <si>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</si>
  <si>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</si>
  <si>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</si>
  <si>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</si>
  <si>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</si>
  <si>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</si>
  <si>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</si>
  <si>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</si>
  <si>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</si>
  <si>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</si>
  <si>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</si>
  <si>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</si>
  <si>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</si>
  <si>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</si>
  <si>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</si>
  <si>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</si>
  <si>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</si>
  <si>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</si>
  <si>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</si>
  <si>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</si>
  <si>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</si>
  <si>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</si>
  <si>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</si>
  <si>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</si>
  <si>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</si>
  <si>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</si>
  <si>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</si>
  <si>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</si>
  <si>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</si>
  <si>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</si>
  <si>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</si>
  <si>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</si>
  <si>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</si>
  <si>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</si>
  <si>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</si>
  <si>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</si>
  <si>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</si>
  <si>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</si>
  <si>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</si>
  <si>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</si>
  <si>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</si>
  <si>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</si>
  <si>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</si>
  <si>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</si>
  <si>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</si>
  <si>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</si>
  <si>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</si>
  <si>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</si>
  <si>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</si>
  <si>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</si>
  <si>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</si>
  <si>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</si>
  <si>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</si>
  <si>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</si>
  <si>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</si>
  <si>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</si>
  <si>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</si>
  <si>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</si>
  <si>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</si>
  <si>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</si>
  <si>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</si>
  <si>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</si>
  <si>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</si>
  <si>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</si>
  <si>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</si>
  <si>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</si>
  <si>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</si>
  <si>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</si>
  <si>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</si>
  <si>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</si>
  <si>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</si>
  <si>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</si>
  <si>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</si>
  <si>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</si>
  <si>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</si>
  <si>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</si>
  <si>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</si>
  <si>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</si>
  <si>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</si>
  <si>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</si>
  <si>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</si>
  <si>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</si>
  <si>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</si>
  <si>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</si>
  <si>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</si>
  <si>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</si>
  <si>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</si>
  <si>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</si>
  <si>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</si>
  <si>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</si>
  <si>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</si>
  <si>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</si>
  <si>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</si>
  <si>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</si>
  <si>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</si>
  <si>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</si>
  <si>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</si>
  <si>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</si>
  <si>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</si>
  <si>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</si>
  <si>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</si>
  <si>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</si>
  <si>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</si>
  <si>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</si>
  <si>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</si>
  <si>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</si>
  <si>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</si>
  <si>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</si>
  <si>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</si>
  <si>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</si>
  <si>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</si>
  <si>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</si>
  <si>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</si>
  <si>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</si>
  <si>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</si>
  <si>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</si>
  <si>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</si>
  <si>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</si>
  <si>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</si>
  <si>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</si>
  <si>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</si>
  <si>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</si>
  <si>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</si>
  <si>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</si>
  <si>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</si>
  <si>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</si>
  <si>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</si>
  <si>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</si>
  <si>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</si>
  <si>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</si>
  <si>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</si>
  <si>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</si>
  <si>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</si>
  <si>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</si>
  <si>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</si>
  <si>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</si>
  <si>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</si>
  <si>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</si>
  <si>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</si>
  <si>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</si>
  <si>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</si>
  <si>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</si>
  <si>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</si>
  <si>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</si>
  <si>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</si>
  <si>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</si>
  <si>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</si>
  <si>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</si>
  <si>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</si>
  <si>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</si>
  <si>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</si>
  <si>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</si>
  <si>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</si>
  <si>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</si>
  <si>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</si>
  <si>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</si>
  <si>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</si>
  <si>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</si>
  <si>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</si>
  <si>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</si>
  <si>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</si>
  <si>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</si>
  <si>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</si>
  <si>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</si>
  <si>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</si>
  <si>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</si>
  <si>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</si>
  <si>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</si>
  <si>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</si>
  <si>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</si>
  <si>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</si>
  <si>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</si>
  <si>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</si>
  <si>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</si>
  <si>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</si>
  <si>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</si>
  <si>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</si>
  <si>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</si>
  <si>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</si>
  <si>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</si>
  <si>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</si>
  <si>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</si>
  <si>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</si>
  <si>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</si>
  <si>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</si>
  <si>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</si>
  <si>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</si>
  <si>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</si>
  <si>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</si>
  <si>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</si>
  <si>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</si>
  <si>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</si>
  <si>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</si>
  <si>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</si>
  <si>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</si>
  <si>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</si>
  <si>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</si>
  <si>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</si>
  <si>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</si>
  <si>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</si>
  <si>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</si>
  <si>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</si>
  <si>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</si>
  <si>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</si>
  <si>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</si>
  <si>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</si>
  <si>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</si>
  <si>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</si>
  <si>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</si>
  <si>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</si>
  <si>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</si>
  <si>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</si>
  <si>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</si>
  <si>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</si>
  <si>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</si>
  <si>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</si>
  <si>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</si>
  <si>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</si>
  <si>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</si>
  <si>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</si>
  <si>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</si>
  <si>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</si>
  <si>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</si>
  <si>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</si>
  <si>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</si>
  <si>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</si>
  <si>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</si>
  <si>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</si>
  <si>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</si>
  <si>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</si>
  <si>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</si>
  <si>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</si>
  <si>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</si>
  <si>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</si>
  <si>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</si>
  <si>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</si>
  <si>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</si>
  <si>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</si>
  <si>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</si>
  <si>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</si>
  <si>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</si>
  <si>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</si>
  <si>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</si>
  <si>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</si>
  <si>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</si>
  <si>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</si>
  <si>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</si>
  <si>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</si>
  <si>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</si>
  <si>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</si>
  <si>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</si>
  <si>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</si>
  <si>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</si>
  <si>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</si>
  <si>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</si>
  <si>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</si>
  <si>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</si>
  <si>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</si>
  <si>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</si>
  <si>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</si>
  <si>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</si>
  <si>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</si>
  <si>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</si>
  <si>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</si>
  <si>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</si>
  <si>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</si>
  <si>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</si>
  <si>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</si>
  <si>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</si>
  <si>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</si>
  <si>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</si>
  <si>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</si>
  <si>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</si>
  <si>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</si>
  <si>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</si>
  <si>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</si>
  <si>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</si>
  <si>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</si>
  <si>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</si>
  <si>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</si>
  <si>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</si>
  <si>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</si>
  <si>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</si>
  <si>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</si>
  <si>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</si>
  <si>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</si>
  <si>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</si>
  <si>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</si>
  <si>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</si>
  <si>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</si>
  <si>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</si>
  <si>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</si>
  <si>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</si>
  <si>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</si>
  <si>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</si>
  <si>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</si>
  <si>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</si>
  <si>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</si>
  <si>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</si>
  <si>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</si>
  <si>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</si>
  <si>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</si>
  <si>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</si>
  <si>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</si>
  <si>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</si>
  <si>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</si>
  <si>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</si>
  <si>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</si>
  <si>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</si>
  <si>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</si>
  <si>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</si>
  <si>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</si>
  <si>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</si>
  <si>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</si>
  <si>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</si>
  <si>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</si>
  <si>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</si>
  <si>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</si>
  <si>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</si>
  <si>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</si>
  <si>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</si>
  <si>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</si>
  <si>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</si>
  <si>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</si>
  <si>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</si>
  <si>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</si>
  <si>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</si>
  <si>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</si>
  <si>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</si>
  <si>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</si>
  <si>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</si>
  <si>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</si>
  <si>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</si>
  <si>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</si>
  <si>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</si>
  <si>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</si>
  <si>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</si>
  <si>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</si>
  <si>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</si>
  <si>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</si>
  <si>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</si>
  <si>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</si>
  <si>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</si>
  <si>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</si>
  <si>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</si>
  <si>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</si>
  <si>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</si>
  <si>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</si>
  <si>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</si>
  <si>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</si>
  <si>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</si>
  <si>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</si>
  <si>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</si>
  <si>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</si>
  <si>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</si>
  <si>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</si>
  <si>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</si>
  <si>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</si>
  <si>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</si>
  <si>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</si>
  <si>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</si>
  <si>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</si>
  <si>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</si>
  <si>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</si>
  <si>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</si>
  <si>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</si>
  <si>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</si>
  <si>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</si>
  <si>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</si>
  <si>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</si>
  <si>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</si>
  <si>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</si>
  <si>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</si>
  <si>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</si>
  <si>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</si>
  <si>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</si>
  <si>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</si>
  <si>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</si>
  <si>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</si>
  <si>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</si>
  <si>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</si>
  <si>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</si>
  <si>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</si>
  <si>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</si>
  <si>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</si>
  <si>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</si>
  <si>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</si>
  <si>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</si>
  <si>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</si>
  <si>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</si>
  <si>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</si>
  <si>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</si>
  <si>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</si>
  <si>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</si>
  <si>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</si>
  <si>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</si>
  <si>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</si>
  <si>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</si>
  <si>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</si>
  <si>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</si>
  <si>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</si>
  <si>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</si>
  <si>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</si>
  <si>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</si>
  <si>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</si>
  <si>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</si>
  <si>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</si>
  <si>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</si>
  <si>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</si>
  <si>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</si>
  <si>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</si>
  <si>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</si>
  <si>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</si>
  <si>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</si>
  <si>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</si>
  <si>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</si>
  <si>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</si>
  <si>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</si>
  <si>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</si>
  <si>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</si>
  <si>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</si>
  <si>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</si>
  <si>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</si>
  <si>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</si>
  <si>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</si>
  <si>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</si>
  <si>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</si>
  <si>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</si>
  <si>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</si>
  <si>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</si>
  <si>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</si>
  <si>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</si>
  <si>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</si>
  <si>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</si>
  <si>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</si>
  <si>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4 декабря 2014 г.   </t>
  </si>
</sst>
</file>

<file path=xl/styles.xml><?xml version="1.0" encoding="utf-8"?>
<styleSheet xmlns="http://schemas.openxmlformats.org/spreadsheetml/2006/main">
  <fonts count="1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10"/>
      <color indexed="8"/>
      <name val="Tahoma"/>
      <charset val="1"/>
    </font>
    <font>
      <b/>
      <i/>
      <sz val="8"/>
      <color indexed="8"/>
      <name val="Tahoma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left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B710"/>
  <sheetViews>
    <sheetView tabSelected="1" topLeftCell="AS385" workbookViewId="0">
      <selection activeCell="AY408" sqref="AY408:BA408"/>
    </sheetView>
  </sheetViews>
  <sheetFormatPr defaultRowHeight="12.75"/>
  <cols>
    <col min="1" max="3" width="3.7109375" style="1" customWidth="1"/>
    <col min="4" max="4" width="8.7109375" style="1" customWidth="1"/>
    <col min="5" max="5" width="0.140625" style="1" customWidth="1"/>
    <col min="6" max="6" width="4.7109375" style="1" customWidth="1"/>
    <col min="7" max="7" width="6.7109375" style="1" customWidth="1"/>
    <col min="8" max="8" width="9.7109375" style="1" customWidth="1"/>
    <col min="9" max="9" width="7.7109375" style="1" customWidth="1"/>
    <col min="10" max="10" width="2.7109375" style="1" customWidth="1"/>
    <col min="11" max="11" width="4.7109375" style="1" customWidth="1"/>
    <col min="12" max="12" width="1.7109375" style="1" customWidth="1"/>
    <col min="13" max="13" width="4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2.7109375" style="1" customWidth="1"/>
    <col min="18" max="18" width="0.140625" style="1" customWidth="1"/>
    <col min="19" max="19" width="10.7109375" style="1" customWidth="1"/>
    <col min="20" max="20" width="2.7109375" style="1" customWidth="1"/>
    <col min="21" max="21" width="11.7109375" style="1" customWidth="1"/>
    <col min="22" max="23" width="1.7109375" style="1" customWidth="1"/>
    <col min="24" max="24" width="11.7109375" style="1" customWidth="1"/>
    <col min="25" max="25" width="1.7109375" style="1" customWidth="1"/>
    <col min="26" max="26" width="11.7109375" style="1" customWidth="1"/>
    <col min="27" max="27" width="12.7109375" style="1" customWidth="1"/>
    <col min="28" max="28" width="3.7109375" style="1" customWidth="1"/>
    <col min="29" max="29" width="8.7109375" style="1" customWidth="1"/>
    <col min="30" max="30" width="12.7109375" style="1" customWidth="1"/>
    <col min="31" max="32" width="6.7109375" style="1" customWidth="1"/>
    <col min="33" max="33" width="12.7109375" style="1" customWidth="1"/>
    <col min="34" max="34" width="8.7109375" style="1" customWidth="1"/>
    <col min="35" max="35" width="3.7109375" style="1" customWidth="1"/>
    <col min="36" max="36" width="12.7109375" style="1" customWidth="1"/>
    <col min="37" max="37" width="11.7109375" style="1" customWidth="1"/>
    <col min="38" max="38" width="1.7109375" style="1" customWidth="1"/>
    <col min="39" max="40" width="12.7109375" style="1" customWidth="1"/>
    <col min="41" max="41" width="2.7109375" style="1" customWidth="1"/>
    <col min="42" max="42" width="10.7109375" style="1" customWidth="1"/>
    <col min="43" max="50" width="12.7109375" style="1" customWidth="1"/>
    <col min="51" max="51" width="1.7109375" style="1" customWidth="1"/>
    <col min="52" max="52" width="9.7109375" style="1" customWidth="1"/>
    <col min="53" max="53" width="2.7109375" style="1" customWidth="1"/>
    <col min="54" max="54" width="12.7109375" style="1" customWidth="1"/>
  </cols>
  <sheetData>
    <row r="1" spans="1:54" s="1" customFormat="1" ht="14.1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34" t="s">
        <v>1</v>
      </c>
      <c r="BB1" s="34"/>
    </row>
    <row r="2" spans="1:54" s="1" customFormat="1" ht="14.1" customHeight="1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34" t="s">
        <v>3</v>
      </c>
      <c r="BB2" s="34"/>
    </row>
    <row r="3" spans="1:54" s="1" customFormat="1" ht="14.1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3" t="s">
        <v>5</v>
      </c>
      <c r="BA3" s="70">
        <v>41974</v>
      </c>
      <c r="BB3" s="70"/>
    </row>
    <row r="4" spans="1:54" s="1" customFormat="1" ht="14.1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7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2" t="s">
        <v>8</v>
      </c>
      <c r="BA4" s="34" t="s">
        <v>9</v>
      </c>
      <c r="BB4" s="34"/>
    </row>
    <row r="5" spans="1:54" s="1" customFormat="1" ht="14.1" customHeight="1">
      <c r="A5" s="66" t="s">
        <v>10</v>
      </c>
      <c r="B5" s="66"/>
      <c r="C5" s="66"/>
      <c r="D5" s="66"/>
      <c r="E5" s="66"/>
      <c r="F5" s="66"/>
      <c r="G5" s="67" t="s">
        <v>11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2" t="s">
        <v>12</v>
      </c>
      <c r="BA5" s="34" t="s">
        <v>13</v>
      </c>
      <c r="BB5" s="34"/>
    </row>
    <row r="6" spans="1:54" s="1" customFormat="1" ht="14.1" customHeight="1">
      <c r="A6" s="66" t="s">
        <v>14</v>
      </c>
      <c r="B6" s="66"/>
      <c r="C6" s="66"/>
      <c r="D6" s="66"/>
      <c r="E6" s="66"/>
      <c r="F6" s="66" t="s">
        <v>15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34" t="s">
        <v>16</v>
      </c>
      <c r="BB6" s="34"/>
    </row>
    <row r="7" spans="1:54" s="1" customFormat="1" ht="14.1" customHeight="1">
      <c r="A7" s="66" t="s">
        <v>17</v>
      </c>
      <c r="B7" s="66"/>
      <c r="C7" s="66"/>
      <c r="D7" s="66"/>
      <c r="E7" s="66" t="s">
        <v>18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2" t="s">
        <v>19</v>
      </c>
      <c r="BA7" s="34" t="s">
        <v>20</v>
      </c>
      <c r="BB7" s="34"/>
    </row>
    <row r="8" spans="1:54" s="1" customFormat="1" ht="14.1" customHeight="1">
      <c r="A8" s="64" t="s">
        <v>16</v>
      </c>
      <c r="B8" s="64"/>
      <c r="C8" s="64"/>
      <c r="D8" s="64"/>
      <c r="E8" s="64"/>
      <c r="F8" s="64"/>
      <c r="G8" s="64"/>
      <c r="H8" s="64" t="s">
        <v>16</v>
      </c>
      <c r="I8" s="64"/>
      <c r="J8" s="64"/>
      <c r="K8" s="64"/>
      <c r="L8" s="64"/>
      <c r="M8" s="64"/>
      <c r="N8" s="64" t="s">
        <v>16</v>
      </c>
      <c r="O8" s="64"/>
      <c r="P8" s="64"/>
      <c r="Q8" s="64"/>
      <c r="R8" s="64"/>
      <c r="S8" s="64"/>
      <c r="T8" s="64" t="s">
        <v>16</v>
      </c>
      <c r="U8" s="64"/>
      <c r="V8" s="64"/>
      <c r="W8" s="64"/>
      <c r="X8" s="64"/>
      <c r="Y8" s="64"/>
      <c r="Z8" s="64" t="s">
        <v>16</v>
      </c>
      <c r="AA8" s="64"/>
      <c r="AB8" s="64"/>
      <c r="AC8" s="64" t="s">
        <v>16</v>
      </c>
      <c r="AD8" s="64"/>
      <c r="AE8" s="64"/>
      <c r="AF8" s="64" t="s">
        <v>16</v>
      </c>
      <c r="AG8" s="64"/>
      <c r="AH8" s="64"/>
      <c r="AI8" s="64" t="s">
        <v>16</v>
      </c>
      <c r="AJ8" s="64"/>
      <c r="AK8" s="64"/>
      <c r="AL8" s="64" t="s">
        <v>16</v>
      </c>
      <c r="AM8" s="64"/>
      <c r="AN8" s="64"/>
      <c r="AO8" s="64"/>
      <c r="AP8" s="64" t="s">
        <v>16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s="1" customFormat="1" ht="15.95" customHeight="1">
      <c r="A9" s="65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1" customFormat="1" ht="14.1" customHeight="1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22</v>
      </c>
      <c r="N10" s="34"/>
      <c r="O10" s="34" t="s">
        <v>23</v>
      </c>
      <c r="P10" s="34"/>
      <c r="Q10" s="34"/>
      <c r="R10" s="34"/>
      <c r="S10" s="34"/>
      <c r="T10" s="34"/>
      <c r="U10" s="34" t="s">
        <v>26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 t="s">
        <v>35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s="1" customFormat="1" ht="54.9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 t="s">
        <v>27</v>
      </c>
      <c r="V11" s="34"/>
      <c r="W11" s="34"/>
      <c r="X11" s="34"/>
      <c r="Y11" s="34" t="s">
        <v>30</v>
      </c>
      <c r="Z11" s="34"/>
      <c r="AA11" s="34"/>
      <c r="AB11" s="34" t="s">
        <v>31</v>
      </c>
      <c r="AC11" s="34"/>
      <c r="AD11" s="34"/>
      <c r="AE11" s="34" t="s">
        <v>32</v>
      </c>
      <c r="AF11" s="34"/>
      <c r="AG11" s="34"/>
      <c r="AH11" s="34" t="s">
        <v>33</v>
      </c>
      <c r="AI11" s="34"/>
      <c r="AJ11" s="34"/>
      <c r="AK11" s="34" t="s">
        <v>34</v>
      </c>
      <c r="AL11" s="34"/>
      <c r="AM11" s="34"/>
      <c r="AN11" s="34" t="s">
        <v>27</v>
      </c>
      <c r="AO11" s="34"/>
      <c r="AP11" s="34"/>
      <c r="AQ11" s="34" t="s">
        <v>30</v>
      </c>
      <c r="AR11" s="34"/>
      <c r="AS11" s="34" t="s">
        <v>31</v>
      </c>
      <c r="AT11" s="34"/>
      <c r="AU11" s="34" t="s">
        <v>32</v>
      </c>
      <c r="AV11" s="34"/>
      <c r="AW11" s="34" t="s">
        <v>33</v>
      </c>
      <c r="AX11" s="34"/>
      <c r="AY11" s="34" t="s">
        <v>34</v>
      </c>
      <c r="AZ11" s="34"/>
      <c r="BA11" s="34"/>
      <c r="BB11" s="34"/>
    </row>
    <row r="12" spans="1:54" s="1" customFormat="1" ht="33.950000000000003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24</v>
      </c>
      <c r="P12" s="34"/>
      <c r="Q12" s="34"/>
      <c r="R12" s="34" t="s">
        <v>25</v>
      </c>
      <c r="S12" s="34"/>
      <c r="T12" s="34"/>
      <c r="U12" s="34" t="s">
        <v>28</v>
      </c>
      <c r="V12" s="34"/>
      <c r="W12" s="34" t="s">
        <v>29</v>
      </c>
      <c r="X12" s="34"/>
      <c r="Y12" s="34" t="s">
        <v>28</v>
      </c>
      <c r="Z12" s="34"/>
      <c r="AA12" s="4" t="s">
        <v>29</v>
      </c>
      <c r="AB12" s="34" t="s">
        <v>28</v>
      </c>
      <c r="AC12" s="34"/>
      <c r="AD12" s="4" t="s">
        <v>29</v>
      </c>
      <c r="AE12" s="34" t="s">
        <v>28</v>
      </c>
      <c r="AF12" s="34"/>
      <c r="AG12" s="4" t="s">
        <v>29</v>
      </c>
      <c r="AH12" s="34" t="s">
        <v>28</v>
      </c>
      <c r="AI12" s="34"/>
      <c r="AJ12" s="4" t="s">
        <v>29</v>
      </c>
      <c r="AK12" s="34" t="s">
        <v>28</v>
      </c>
      <c r="AL12" s="34"/>
      <c r="AM12" s="4" t="s">
        <v>29</v>
      </c>
      <c r="AN12" s="4" t="s">
        <v>28</v>
      </c>
      <c r="AO12" s="34" t="s">
        <v>29</v>
      </c>
      <c r="AP12" s="34"/>
      <c r="AQ12" s="4" t="s">
        <v>28</v>
      </c>
      <c r="AR12" s="4" t="s">
        <v>29</v>
      </c>
      <c r="AS12" s="4" t="s">
        <v>28</v>
      </c>
      <c r="AT12" s="4" t="s">
        <v>29</v>
      </c>
      <c r="AU12" s="4" t="s">
        <v>28</v>
      </c>
      <c r="AV12" s="4" t="s">
        <v>29</v>
      </c>
      <c r="AW12" s="4" t="s">
        <v>28</v>
      </c>
      <c r="AX12" s="4" t="s">
        <v>29</v>
      </c>
      <c r="AY12" s="34" t="s">
        <v>28</v>
      </c>
      <c r="AZ12" s="34"/>
      <c r="BA12" s="34"/>
      <c r="BB12" s="4" t="s">
        <v>29</v>
      </c>
    </row>
    <row r="13" spans="1:54" s="1" customFormat="1" ht="14.1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37</v>
      </c>
      <c r="N13" s="38"/>
      <c r="O13" s="38" t="s">
        <v>38</v>
      </c>
      <c r="P13" s="38"/>
      <c r="Q13" s="38"/>
      <c r="R13" s="38" t="s">
        <v>39</v>
      </c>
      <c r="S13" s="38"/>
      <c r="T13" s="38"/>
      <c r="U13" s="38" t="s">
        <v>40</v>
      </c>
      <c r="V13" s="38"/>
      <c r="W13" s="38" t="s">
        <v>41</v>
      </c>
      <c r="X13" s="38"/>
      <c r="Y13" s="38" t="s">
        <v>42</v>
      </c>
      <c r="Z13" s="38"/>
      <c r="AA13" s="5" t="s">
        <v>43</v>
      </c>
      <c r="AB13" s="38" t="s">
        <v>44</v>
      </c>
      <c r="AC13" s="38"/>
      <c r="AD13" s="5" t="s">
        <v>45</v>
      </c>
      <c r="AE13" s="38" t="s">
        <v>46</v>
      </c>
      <c r="AF13" s="38"/>
      <c r="AG13" s="5" t="s">
        <v>47</v>
      </c>
      <c r="AH13" s="38" t="s">
        <v>48</v>
      </c>
      <c r="AI13" s="38"/>
      <c r="AJ13" s="5" t="s">
        <v>49</v>
      </c>
      <c r="AK13" s="38" t="s">
        <v>50</v>
      </c>
      <c r="AL13" s="38"/>
      <c r="AM13" s="5" t="s">
        <v>51</v>
      </c>
      <c r="AN13" s="5" t="s">
        <v>52</v>
      </c>
      <c r="AO13" s="38" t="s">
        <v>53</v>
      </c>
      <c r="AP13" s="38"/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38" t="s">
        <v>62</v>
      </c>
      <c r="AZ13" s="38"/>
      <c r="BA13" s="38"/>
      <c r="BB13" s="5" t="s">
        <v>63</v>
      </c>
    </row>
    <row r="14" spans="1:54" s="1" customFormat="1" ht="14.1" customHeight="1">
      <c r="A14" s="44" t="s">
        <v>64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s="1" customFormat="1" ht="24" customHeight="1">
      <c r="A15" s="41" t="s">
        <v>65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 t="s">
        <v>66</v>
      </c>
      <c r="N15" s="44"/>
      <c r="O15" s="44" t="s">
        <v>67</v>
      </c>
      <c r="P15" s="44"/>
      <c r="Q15" s="44"/>
      <c r="R15" s="44" t="s">
        <v>68</v>
      </c>
      <c r="S15" s="44"/>
      <c r="T15" s="44"/>
      <c r="U15" s="33">
        <f>0</f>
        <v>0</v>
      </c>
      <c r="V15" s="33"/>
      <c r="W15" s="33">
        <f>0</f>
        <v>0</v>
      </c>
      <c r="X15" s="33"/>
      <c r="Y15" s="33">
        <f>0</f>
        <v>0</v>
      </c>
      <c r="Z15" s="33"/>
      <c r="AA15" s="6">
        <f>0</f>
        <v>0</v>
      </c>
      <c r="AB15" s="33">
        <f>0</f>
        <v>0</v>
      </c>
      <c r="AC15" s="33"/>
      <c r="AD15" s="6">
        <f>0</f>
        <v>0</v>
      </c>
      <c r="AE15" s="33">
        <f>0</f>
        <v>0</v>
      </c>
      <c r="AF15" s="33"/>
      <c r="AG15" s="6">
        <f>0</f>
        <v>0</v>
      </c>
      <c r="AH15" s="33">
        <f>0</f>
        <v>0</v>
      </c>
      <c r="AI15" s="33"/>
      <c r="AJ15" s="6">
        <f>0</f>
        <v>0</v>
      </c>
      <c r="AK15" s="33">
        <f>0</f>
        <v>0</v>
      </c>
      <c r="AL15" s="33"/>
      <c r="AM15" s="6">
        <f>0</f>
        <v>0</v>
      </c>
      <c r="AN15" s="6">
        <f>0</f>
        <v>0</v>
      </c>
      <c r="AO15" s="33">
        <f>0</f>
        <v>0</v>
      </c>
      <c r="AP15" s="33"/>
      <c r="AQ15" s="6">
        <f t="shared" ref="AQ15:AY15" si="0">0</f>
        <v>0</v>
      </c>
      <c r="AR15" s="6">
        <f t="shared" si="0"/>
        <v>0</v>
      </c>
      <c r="AS15" s="6">
        <f t="shared" si="0"/>
        <v>0</v>
      </c>
      <c r="AT15" s="6">
        <f t="shared" si="0"/>
        <v>0</v>
      </c>
      <c r="AU15" s="6">
        <f t="shared" si="0"/>
        <v>0</v>
      </c>
      <c r="AV15" s="6">
        <f t="shared" si="0"/>
        <v>0</v>
      </c>
      <c r="AW15" s="6">
        <f t="shared" si="0"/>
        <v>0</v>
      </c>
      <c r="AX15" s="6">
        <f t="shared" si="0"/>
        <v>0</v>
      </c>
      <c r="AY15" s="33">
        <f t="shared" si="0"/>
        <v>0</v>
      </c>
      <c r="AZ15" s="33"/>
      <c r="BA15" s="33"/>
      <c r="BB15" s="6">
        <f>0</f>
        <v>0</v>
      </c>
    </row>
    <row r="16" spans="1:54" s="1" customFormat="1" ht="14.1" customHeight="1">
      <c r="A16" s="35" t="s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 t="s">
        <v>16</v>
      </c>
      <c r="N16" s="36"/>
      <c r="O16" s="36" t="s">
        <v>16</v>
      </c>
      <c r="P16" s="36"/>
      <c r="Q16" s="36"/>
      <c r="R16" s="36" t="s">
        <v>16</v>
      </c>
      <c r="S16" s="36"/>
      <c r="T16" s="36"/>
      <c r="U16" s="29" t="s">
        <v>16</v>
      </c>
      <c r="V16" s="29"/>
      <c r="W16" s="29" t="s">
        <v>16</v>
      </c>
      <c r="X16" s="29"/>
      <c r="Y16" s="29" t="s">
        <v>16</v>
      </c>
      <c r="Z16" s="29"/>
      <c r="AA16" s="7" t="s">
        <v>16</v>
      </c>
      <c r="AB16" s="29" t="s">
        <v>16</v>
      </c>
      <c r="AC16" s="29"/>
      <c r="AD16" s="7" t="s">
        <v>16</v>
      </c>
      <c r="AE16" s="29" t="s">
        <v>16</v>
      </c>
      <c r="AF16" s="29"/>
      <c r="AG16" s="7" t="s">
        <v>16</v>
      </c>
      <c r="AH16" s="29" t="s">
        <v>16</v>
      </c>
      <c r="AI16" s="29"/>
      <c r="AJ16" s="7" t="s">
        <v>16</v>
      </c>
      <c r="AK16" s="29" t="s">
        <v>16</v>
      </c>
      <c r="AL16" s="29"/>
      <c r="AM16" s="7" t="s">
        <v>16</v>
      </c>
      <c r="AN16" s="7" t="s">
        <v>16</v>
      </c>
      <c r="AO16" s="29" t="s">
        <v>16</v>
      </c>
      <c r="AP16" s="29"/>
      <c r="AQ16" s="7" t="s">
        <v>16</v>
      </c>
      <c r="AR16" s="7" t="s">
        <v>16</v>
      </c>
      <c r="AS16" s="7" t="s">
        <v>16</v>
      </c>
      <c r="AT16" s="7" t="s">
        <v>16</v>
      </c>
      <c r="AU16" s="7" t="s">
        <v>16</v>
      </c>
      <c r="AV16" s="7" t="s">
        <v>16</v>
      </c>
      <c r="AW16" s="7" t="s">
        <v>16</v>
      </c>
      <c r="AX16" s="7" t="s">
        <v>16</v>
      </c>
      <c r="AY16" s="29" t="s">
        <v>16</v>
      </c>
      <c r="AZ16" s="29"/>
      <c r="BA16" s="29"/>
      <c r="BB16" s="7" t="s">
        <v>16</v>
      </c>
    </row>
    <row r="17" spans="1:54" s="1" customFormat="1" ht="14.1" customHeight="1">
      <c r="A17" s="30" t="s">
        <v>70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 t="s">
        <v>71</v>
      </c>
      <c r="N17" s="31"/>
      <c r="O17" s="31" t="s">
        <v>67</v>
      </c>
      <c r="P17" s="31"/>
      <c r="Q17" s="31"/>
      <c r="R17" s="31" t="s">
        <v>72</v>
      </c>
      <c r="S17" s="31"/>
      <c r="T17" s="31"/>
      <c r="U17" s="27">
        <f t="shared" ref="U17:U26" si="1">0</f>
        <v>0</v>
      </c>
      <c r="V17" s="27"/>
      <c r="W17" s="27">
        <f t="shared" ref="W17:W26" si="2">0</f>
        <v>0</v>
      </c>
      <c r="X17" s="27"/>
      <c r="Y17" s="27">
        <f t="shared" ref="Y17:Y26" si="3">0</f>
        <v>0</v>
      </c>
      <c r="Z17" s="27"/>
      <c r="AA17" s="8">
        <f t="shared" ref="AA17:AB26" si="4">0</f>
        <v>0</v>
      </c>
      <c r="AB17" s="27">
        <f t="shared" si="4"/>
        <v>0</v>
      </c>
      <c r="AC17" s="27"/>
      <c r="AD17" s="8">
        <f t="shared" ref="AD17:AE26" si="5">0</f>
        <v>0</v>
      </c>
      <c r="AE17" s="27">
        <f t="shared" si="5"/>
        <v>0</v>
      </c>
      <c r="AF17" s="27"/>
      <c r="AG17" s="8">
        <f t="shared" ref="AG17:AH26" si="6">0</f>
        <v>0</v>
      </c>
      <c r="AH17" s="27">
        <f t="shared" si="6"/>
        <v>0</v>
      </c>
      <c r="AI17" s="27"/>
      <c r="AJ17" s="8">
        <f t="shared" ref="AJ17:AK26" si="7">0</f>
        <v>0</v>
      </c>
      <c r="AK17" s="27">
        <f t="shared" si="7"/>
        <v>0</v>
      </c>
      <c r="AL17" s="27"/>
      <c r="AM17" s="8">
        <f t="shared" ref="AM17:AO26" si="8">0</f>
        <v>0</v>
      </c>
      <c r="AN17" s="8">
        <f t="shared" si="8"/>
        <v>0</v>
      </c>
      <c r="AO17" s="27">
        <f t="shared" si="8"/>
        <v>0</v>
      </c>
      <c r="AP17" s="27"/>
      <c r="AQ17" s="8">
        <f t="shared" ref="AQ17:AY26" si="9">0</f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27">
        <f t="shared" si="9"/>
        <v>0</v>
      </c>
      <c r="AZ17" s="27"/>
      <c r="BA17" s="27"/>
      <c r="BB17" s="8">
        <f t="shared" ref="BB17:BB26" si="10">0</f>
        <v>0</v>
      </c>
    </row>
    <row r="18" spans="1:54" s="1" customFormat="1" ht="14.1" customHeight="1">
      <c r="A18" s="42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8" t="s">
        <v>74</v>
      </c>
      <c r="N18" s="38"/>
      <c r="O18" s="38" t="s">
        <v>67</v>
      </c>
      <c r="P18" s="38"/>
      <c r="Q18" s="38"/>
      <c r="R18" s="38" t="s">
        <v>72</v>
      </c>
      <c r="S18" s="38"/>
      <c r="T18" s="38"/>
      <c r="U18" s="33">
        <f t="shared" si="1"/>
        <v>0</v>
      </c>
      <c r="V18" s="33"/>
      <c r="W18" s="33">
        <f t="shared" si="2"/>
        <v>0</v>
      </c>
      <c r="X18" s="33"/>
      <c r="Y18" s="33">
        <f t="shared" si="3"/>
        <v>0</v>
      </c>
      <c r="Z18" s="33"/>
      <c r="AA18" s="6">
        <f t="shared" si="4"/>
        <v>0</v>
      </c>
      <c r="AB18" s="33">
        <f t="shared" si="4"/>
        <v>0</v>
      </c>
      <c r="AC18" s="33"/>
      <c r="AD18" s="6">
        <f t="shared" si="5"/>
        <v>0</v>
      </c>
      <c r="AE18" s="33">
        <f t="shared" si="5"/>
        <v>0</v>
      </c>
      <c r="AF18" s="33"/>
      <c r="AG18" s="6">
        <f t="shared" si="6"/>
        <v>0</v>
      </c>
      <c r="AH18" s="33">
        <f t="shared" si="6"/>
        <v>0</v>
      </c>
      <c r="AI18" s="33"/>
      <c r="AJ18" s="6">
        <f t="shared" si="7"/>
        <v>0</v>
      </c>
      <c r="AK18" s="33">
        <f t="shared" si="7"/>
        <v>0</v>
      </c>
      <c r="AL18" s="33"/>
      <c r="AM18" s="6">
        <f t="shared" si="8"/>
        <v>0</v>
      </c>
      <c r="AN18" s="6">
        <f t="shared" si="8"/>
        <v>0</v>
      </c>
      <c r="AO18" s="33">
        <f t="shared" si="8"/>
        <v>0</v>
      </c>
      <c r="AP18" s="33"/>
      <c r="AQ18" s="6">
        <f t="shared" si="9"/>
        <v>0</v>
      </c>
      <c r="AR18" s="6">
        <f t="shared" si="9"/>
        <v>0</v>
      </c>
      <c r="AS18" s="6">
        <f t="shared" si="9"/>
        <v>0</v>
      </c>
      <c r="AT18" s="6">
        <f t="shared" si="9"/>
        <v>0</v>
      </c>
      <c r="AU18" s="6">
        <f t="shared" si="9"/>
        <v>0</v>
      </c>
      <c r="AV18" s="6">
        <f t="shared" si="9"/>
        <v>0</v>
      </c>
      <c r="AW18" s="6">
        <f t="shared" si="9"/>
        <v>0</v>
      </c>
      <c r="AX18" s="6">
        <f t="shared" si="9"/>
        <v>0</v>
      </c>
      <c r="AY18" s="33">
        <f t="shared" si="9"/>
        <v>0</v>
      </c>
      <c r="AZ18" s="33"/>
      <c r="BA18" s="33"/>
      <c r="BB18" s="6">
        <f t="shared" si="10"/>
        <v>0</v>
      </c>
    </row>
    <row r="19" spans="1:54" s="1" customFormat="1" ht="14.1" customHeight="1">
      <c r="A19" s="42" t="s">
        <v>75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8" t="s">
        <v>76</v>
      </c>
      <c r="N19" s="38"/>
      <c r="O19" s="38" t="s">
        <v>67</v>
      </c>
      <c r="P19" s="38"/>
      <c r="Q19" s="38"/>
      <c r="R19" s="38" t="s">
        <v>72</v>
      </c>
      <c r="S19" s="38"/>
      <c r="T19" s="38"/>
      <c r="U19" s="33">
        <f t="shared" si="1"/>
        <v>0</v>
      </c>
      <c r="V19" s="33"/>
      <c r="W19" s="33">
        <f t="shared" si="2"/>
        <v>0</v>
      </c>
      <c r="X19" s="33"/>
      <c r="Y19" s="33">
        <f t="shared" si="3"/>
        <v>0</v>
      </c>
      <c r="Z19" s="33"/>
      <c r="AA19" s="6">
        <f t="shared" si="4"/>
        <v>0</v>
      </c>
      <c r="AB19" s="33">
        <f t="shared" si="4"/>
        <v>0</v>
      </c>
      <c r="AC19" s="33"/>
      <c r="AD19" s="6">
        <f t="shared" si="5"/>
        <v>0</v>
      </c>
      <c r="AE19" s="33">
        <f t="shared" si="5"/>
        <v>0</v>
      </c>
      <c r="AF19" s="33"/>
      <c r="AG19" s="6">
        <f t="shared" si="6"/>
        <v>0</v>
      </c>
      <c r="AH19" s="33">
        <f t="shared" si="6"/>
        <v>0</v>
      </c>
      <c r="AI19" s="33"/>
      <c r="AJ19" s="6">
        <f t="shared" si="7"/>
        <v>0</v>
      </c>
      <c r="AK19" s="33">
        <f t="shared" si="7"/>
        <v>0</v>
      </c>
      <c r="AL19" s="33"/>
      <c r="AM19" s="6">
        <f t="shared" si="8"/>
        <v>0</v>
      </c>
      <c r="AN19" s="6">
        <f t="shared" si="8"/>
        <v>0</v>
      </c>
      <c r="AO19" s="33">
        <f t="shared" si="8"/>
        <v>0</v>
      </c>
      <c r="AP19" s="33"/>
      <c r="AQ19" s="6">
        <f t="shared" si="9"/>
        <v>0</v>
      </c>
      <c r="AR19" s="6">
        <f t="shared" si="9"/>
        <v>0</v>
      </c>
      <c r="AS19" s="6">
        <f t="shared" si="9"/>
        <v>0</v>
      </c>
      <c r="AT19" s="6">
        <f t="shared" si="9"/>
        <v>0</v>
      </c>
      <c r="AU19" s="6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33">
        <f t="shared" si="9"/>
        <v>0</v>
      </c>
      <c r="AZ19" s="33"/>
      <c r="BA19" s="33"/>
      <c r="BB19" s="6">
        <f t="shared" si="10"/>
        <v>0</v>
      </c>
    </row>
    <row r="20" spans="1:54" s="1" customFormat="1" ht="14.1" customHeight="1">
      <c r="A20" s="42" t="s">
        <v>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8" t="s">
        <v>78</v>
      </c>
      <c r="N20" s="38"/>
      <c r="O20" s="38" t="s">
        <v>67</v>
      </c>
      <c r="P20" s="38"/>
      <c r="Q20" s="38"/>
      <c r="R20" s="38" t="s">
        <v>79</v>
      </c>
      <c r="S20" s="38"/>
      <c r="T20" s="38"/>
      <c r="U20" s="33">
        <f t="shared" si="1"/>
        <v>0</v>
      </c>
      <c r="V20" s="33"/>
      <c r="W20" s="33">
        <f t="shared" si="2"/>
        <v>0</v>
      </c>
      <c r="X20" s="33"/>
      <c r="Y20" s="33">
        <f t="shared" si="3"/>
        <v>0</v>
      </c>
      <c r="Z20" s="33"/>
      <c r="AA20" s="6">
        <f t="shared" si="4"/>
        <v>0</v>
      </c>
      <c r="AB20" s="33">
        <f t="shared" si="4"/>
        <v>0</v>
      </c>
      <c r="AC20" s="33"/>
      <c r="AD20" s="6">
        <f t="shared" si="5"/>
        <v>0</v>
      </c>
      <c r="AE20" s="33">
        <f t="shared" si="5"/>
        <v>0</v>
      </c>
      <c r="AF20" s="33"/>
      <c r="AG20" s="6">
        <f t="shared" si="6"/>
        <v>0</v>
      </c>
      <c r="AH20" s="33">
        <f t="shared" si="6"/>
        <v>0</v>
      </c>
      <c r="AI20" s="33"/>
      <c r="AJ20" s="6">
        <f t="shared" si="7"/>
        <v>0</v>
      </c>
      <c r="AK20" s="33">
        <f t="shared" si="7"/>
        <v>0</v>
      </c>
      <c r="AL20" s="33"/>
      <c r="AM20" s="6">
        <f t="shared" si="8"/>
        <v>0</v>
      </c>
      <c r="AN20" s="6">
        <f t="shared" si="8"/>
        <v>0</v>
      </c>
      <c r="AO20" s="33">
        <f t="shared" si="8"/>
        <v>0</v>
      </c>
      <c r="AP20" s="33"/>
      <c r="AQ20" s="6">
        <f t="shared" si="9"/>
        <v>0</v>
      </c>
      <c r="AR20" s="6">
        <f t="shared" si="9"/>
        <v>0</v>
      </c>
      <c r="AS20" s="6">
        <f t="shared" si="9"/>
        <v>0</v>
      </c>
      <c r="AT20" s="6">
        <f t="shared" si="9"/>
        <v>0</v>
      </c>
      <c r="AU20" s="6">
        <f t="shared" si="9"/>
        <v>0</v>
      </c>
      <c r="AV20" s="6">
        <f t="shared" si="9"/>
        <v>0</v>
      </c>
      <c r="AW20" s="6">
        <f t="shared" si="9"/>
        <v>0</v>
      </c>
      <c r="AX20" s="6">
        <f t="shared" si="9"/>
        <v>0</v>
      </c>
      <c r="AY20" s="33">
        <f t="shared" si="9"/>
        <v>0</v>
      </c>
      <c r="AZ20" s="33"/>
      <c r="BA20" s="33"/>
      <c r="BB20" s="6">
        <f t="shared" si="10"/>
        <v>0</v>
      </c>
    </row>
    <row r="21" spans="1:54" s="1" customFormat="1" ht="14.1" customHeight="1">
      <c r="A21" s="42" t="s">
        <v>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8" t="s">
        <v>80</v>
      </c>
      <c r="N21" s="38"/>
      <c r="O21" s="38" t="s">
        <v>67</v>
      </c>
      <c r="P21" s="38"/>
      <c r="Q21" s="38"/>
      <c r="R21" s="38" t="s">
        <v>79</v>
      </c>
      <c r="S21" s="38"/>
      <c r="T21" s="38"/>
      <c r="U21" s="33">
        <f t="shared" si="1"/>
        <v>0</v>
      </c>
      <c r="V21" s="33"/>
      <c r="W21" s="33">
        <f t="shared" si="2"/>
        <v>0</v>
      </c>
      <c r="X21" s="33"/>
      <c r="Y21" s="33">
        <f t="shared" si="3"/>
        <v>0</v>
      </c>
      <c r="Z21" s="33"/>
      <c r="AA21" s="6">
        <f t="shared" si="4"/>
        <v>0</v>
      </c>
      <c r="AB21" s="33">
        <f t="shared" si="4"/>
        <v>0</v>
      </c>
      <c r="AC21" s="33"/>
      <c r="AD21" s="6">
        <f t="shared" si="5"/>
        <v>0</v>
      </c>
      <c r="AE21" s="33">
        <f t="shared" si="5"/>
        <v>0</v>
      </c>
      <c r="AF21" s="33"/>
      <c r="AG21" s="6">
        <f t="shared" si="6"/>
        <v>0</v>
      </c>
      <c r="AH21" s="33">
        <f t="shared" si="6"/>
        <v>0</v>
      </c>
      <c r="AI21" s="33"/>
      <c r="AJ21" s="6">
        <f t="shared" si="7"/>
        <v>0</v>
      </c>
      <c r="AK21" s="33">
        <f t="shared" si="7"/>
        <v>0</v>
      </c>
      <c r="AL21" s="33"/>
      <c r="AM21" s="6">
        <f t="shared" si="8"/>
        <v>0</v>
      </c>
      <c r="AN21" s="6">
        <f t="shared" si="8"/>
        <v>0</v>
      </c>
      <c r="AO21" s="33">
        <f t="shared" si="8"/>
        <v>0</v>
      </c>
      <c r="AP21" s="33"/>
      <c r="AQ21" s="6">
        <f t="shared" si="9"/>
        <v>0</v>
      </c>
      <c r="AR21" s="6">
        <f t="shared" si="9"/>
        <v>0</v>
      </c>
      <c r="AS21" s="6">
        <f t="shared" si="9"/>
        <v>0</v>
      </c>
      <c r="AT21" s="6">
        <f t="shared" si="9"/>
        <v>0</v>
      </c>
      <c r="AU21" s="6">
        <f t="shared" si="9"/>
        <v>0</v>
      </c>
      <c r="AV21" s="6">
        <f t="shared" si="9"/>
        <v>0</v>
      </c>
      <c r="AW21" s="6">
        <f t="shared" si="9"/>
        <v>0</v>
      </c>
      <c r="AX21" s="6">
        <f t="shared" si="9"/>
        <v>0</v>
      </c>
      <c r="AY21" s="33">
        <f t="shared" si="9"/>
        <v>0</v>
      </c>
      <c r="AZ21" s="33"/>
      <c r="BA21" s="33"/>
      <c r="BB21" s="6">
        <f t="shared" si="10"/>
        <v>0</v>
      </c>
    </row>
    <row r="22" spans="1:54" s="1" customFormat="1" ht="14.1" customHeight="1">
      <c r="A22" s="42" t="s">
        <v>75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8" t="s">
        <v>81</v>
      </c>
      <c r="N22" s="38"/>
      <c r="O22" s="38" t="s">
        <v>67</v>
      </c>
      <c r="P22" s="38"/>
      <c r="Q22" s="38"/>
      <c r="R22" s="38" t="s">
        <v>79</v>
      </c>
      <c r="S22" s="38"/>
      <c r="T22" s="38"/>
      <c r="U22" s="33">
        <f t="shared" si="1"/>
        <v>0</v>
      </c>
      <c r="V22" s="33"/>
      <c r="W22" s="33">
        <f t="shared" si="2"/>
        <v>0</v>
      </c>
      <c r="X22" s="33"/>
      <c r="Y22" s="33">
        <f t="shared" si="3"/>
        <v>0</v>
      </c>
      <c r="Z22" s="33"/>
      <c r="AA22" s="6">
        <f t="shared" si="4"/>
        <v>0</v>
      </c>
      <c r="AB22" s="33">
        <f t="shared" si="4"/>
        <v>0</v>
      </c>
      <c r="AC22" s="33"/>
      <c r="AD22" s="6">
        <f t="shared" si="5"/>
        <v>0</v>
      </c>
      <c r="AE22" s="33">
        <f t="shared" si="5"/>
        <v>0</v>
      </c>
      <c r="AF22" s="33"/>
      <c r="AG22" s="6">
        <f t="shared" si="6"/>
        <v>0</v>
      </c>
      <c r="AH22" s="33">
        <f t="shared" si="6"/>
        <v>0</v>
      </c>
      <c r="AI22" s="33"/>
      <c r="AJ22" s="6">
        <f t="shared" si="7"/>
        <v>0</v>
      </c>
      <c r="AK22" s="33">
        <f t="shared" si="7"/>
        <v>0</v>
      </c>
      <c r="AL22" s="33"/>
      <c r="AM22" s="6">
        <f t="shared" si="8"/>
        <v>0</v>
      </c>
      <c r="AN22" s="6">
        <f t="shared" si="8"/>
        <v>0</v>
      </c>
      <c r="AO22" s="33">
        <f t="shared" si="8"/>
        <v>0</v>
      </c>
      <c r="AP22" s="33"/>
      <c r="AQ22" s="6">
        <f t="shared" si="9"/>
        <v>0</v>
      </c>
      <c r="AR22" s="6">
        <f t="shared" si="9"/>
        <v>0</v>
      </c>
      <c r="AS22" s="6">
        <f t="shared" si="9"/>
        <v>0</v>
      </c>
      <c r="AT22" s="6">
        <f t="shared" si="9"/>
        <v>0</v>
      </c>
      <c r="AU22" s="6">
        <f t="shared" si="9"/>
        <v>0</v>
      </c>
      <c r="AV22" s="6">
        <f t="shared" si="9"/>
        <v>0</v>
      </c>
      <c r="AW22" s="6">
        <f t="shared" si="9"/>
        <v>0</v>
      </c>
      <c r="AX22" s="6">
        <f t="shared" si="9"/>
        <v>0</v>
      </c>
      <c r="AY22" s="33">
        <f t="shared" si="9"/>
        <v>0</v>
      </c>
      <c r="AZ22" s="33"/>
      <c r="BA22" s="33"/>
      <c r="BB22" s="6">
        <f t="shared" si="10"/>
        <v>0</v>
      </c>
    </row>
    <row r="23" spans="1:54" s="1" customFormat="1" ht="14.1" customHeight="1">
      <c r="A23" s="42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8" t="s">
        <v>83</v>
      </c>
      <c r="N23" s="38"/>
      <c r="O23" s="38" t="s">
        <v>67</v>
      </c>
      <c r="P23" s="38"/>
      <c r="Q23" s="38"/>
      <c r="R23" s="38" t="s">
        <v>84</v>
      </c>
      <c r="S23" s="38"/>
      <c r="T23" s="38"/>
      <c r="U23" s="33">
        <f t="shared" si="1"/>
        <v>0</v>
      </c>
      <c r="V23" s="33"/>
      <c r="W23" s="33">
        <f t="shared" si="2"/>
        <v>0</v>
      </c>
      <c r="X23" s="33"/>
      <c r="Y23" s="33">
        <f t="shared" si="3"/>
        <v>0</v>
      </c>
      <c r="Z23" s="33"/>
      <c r="AA23" s="6">
        <f t="shared" si="4"/>
        <v>0</v>
      </c>
      <c r="AB23" s="33">
        <f t="shared" si="4"/>
        <v>0</v>
      </c>
      <c r="AC23" s="33"/>
      <c r="AD23" s="6">
        <f t="shared" si="5"/>
        <v>0</v>
      </c>
      <c r="AE23" s="33">
        <f t="shared" si="5"/>
        <v>0</v>
      </c>
      <c r="AF23" s="33"/>
      <c r="AG23" s="6">
        <f t="shared" si="6"/>
        <v>0</v>
      </c>
      <c r="AH23" s="33">
        <f t="shared" si="6"/>
        <v>0</v>
      </c>
      <c r="AI23" s="33"/>
      <c r="AJ23" s="6">
        <f t="shared" si="7"/>
        <v>0</v>
      </c>
      <c r="AK23" s="33">
        <f t="shared" si="7"/>
        <v>0</v>
      </c>
      <c r="AL23" s="33"/>
      <c r="AM23" s="6">
        <f t="shared" si="8"/>
        <v>0</v>
      </c>
      <c r="AN23" s="6">
        <f t="shared" si="8"/>
        <v>0</v>
      </c>
      <c r="AO23" s="33">
        <f t="shared" si="8"/>
        <v>0</v>
      </c>
      <c r="AP23" s="33"/>
      <c r="AQ23" s="6">
        <f t="shared" si="9"/>
        <v>0</v>
      </c>
      <c r="AR23" s="6">
        <f t="shared" si="9"/>
        <v>0</v>
      </c>
      <c r="AS23" s="6">
        <f t="shared" si="9"/>
        <v>0</v>
      </c>
      <c r="AT23" s="6">
        <f t="shared" si="9"/>
        <v>0</v>
      </c>
      <c r="AU23" s="6">
        <f t="shared" si="9"/>
        <v>0</v>
      </c>
      <c r="AV23" s="6">
        <f t="shared" si="9"/>
        <v>0</v>
      </c>
      <c r="AW23" s="6">
        <f t="shared" si="9"/>
        <v>0</v>
      </c>
      <c r="AX23" s="6">
        <f t="shared" si="9"/>
        <v>0</v>
      </c>
      <c r="AY23" s="33">
        <f t="shared" si="9"/>
        <v>0</v>
      </c>
      <c r="AZ23" s="33"/>
      <c r="BA23" s="33"/>
      <c r="BB23" s="6">
        <f t="shared" si="10"/>
        <v>0</v>
      </c>
    </row>
    <row r="24" spans="1:54" s="1" customFormat="1" ht="14.1" customHeight="1">
      <c r="A24" s="42" t="s">
        <v>73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8" t="s">
        <v>85</v>
      </c>
      <c r="N24" s="38"/>
      <c r="O24" s="38" t="s">
        <v>67</v>
      </c>
      <c r="P24" s="38"/>
      <c r="Q24" s="38"/>
      <c r="R24" s="38" t="s">
        <v>84</v>
      </c>
      <c r="S24" s="38"/>
      <c r="T24" s="38"/>
      <c r="U24" s="33">
        <f t="shared" si="1"/>
        <v>0</v>
      </c>
      <c r="V24" s="33"/>
      <c r="W24" s="33">
        <f t="shared" si="2"/>
        <v>0</v>
      </c>
      <c r="X24" s="33"/>
      <c r="Y24" s="33">
        <f t="shared" si="3"/>
        <v>0</v>
      </c>
      <c r="Z24" s="33"/>
      <c r="AA24" s="6">
        <f t="shared" si="4"/>
        <v>0</v>
      </c>
      <c r="AB24" s="33">
        <f t="shared" si="4"/>
        <v>0</v>
      </c>
      <c r="AC24" s="33"/>
      <c r="AD24" s="6">
        <f t="shared" si="5"/>
        <v>0</v>
      </c>
      <c r="AE24" s="33">
        <f t="shared" si="5"/>
        <v>0</v>
      </c>
      <c r="AF24" s="33"/>
      <c r="AG24" s="6">
        <f t="shared" si="6"/>
        <v>0</v>
      </c>
      <c r="AH24" s="33">
        <f t="shared" si="6"/>
        <v>0</v>
      </c>
      <c r="AI24" s="33"/>
      <c r="AJ24" s="6">
        <f t="shared" si="7"/>
        <v>0</v>
      </c>
      <c r="AK24" s="33">
        <f t="shared" si="7"/>
        <v>0</v>
      </c>
      <c r="AL24" s="33"/>
      <c r="AM24" s="6">
        <f t="shared" si="8"/>
        <v>0</v>
      </c>
      <c r="AN24" s="6">
        <f t="shared" si="8"/>
        <v>0</v>
      </c>
      <c r="AO24" s="33">
        <f t="shared" si="8"/>
        <v>0</v>
      </c>
      <c r="AP24" s="33"/>
      <c r="AQ24" s="6">
        <f t="shared" si="9"/>
        <v>0</v>
      </c>
      <c r="AR24" s="6">
        <f t="shared" si="9"/>
        <v>0</v>
      </c>
      <c r="AS24" s="6">
        <f t="shared" si="9"/>
        <v>0</v>
      </c>
      <c r="AT24" s="6">
        <f t="shared" si="9"/>
        <v>0</v>
      </c>
      <c r="AU24" s="6">
        <f t="shared" si="9"/>
        <v>0</v>
      </c>
      <c r="AV24" s="6">
        <f t="shared" si="9"/>
        <v>0</v>
      </c>
      <c r="AW24" s="6">
        <f t="shared" si="9"/>
        <v>0</v>
      </c>
      <c r="AX24" s="6">
        <f t="shared" si="9"/>
        <v>0</v>
      </c>
      <c r="AY24" s="33">
        <f t="shared" si="9"/>
        <v>0</v>
      </c>
      <c r="AZ24" s="33"/>
      <c r="BA24" s="33"/>
      <c r="BB24" s="6">
        <f t="shared" si="10"/>
        <v>0</v>
      </c>
    </row>
    <row r="25" spans="1:54" s="1" customFormat="1" ht="14.1" customHeight="1">
      <c r="A25" s="42" t="s">
        <v>75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86</v>
      </c>
      <c r="N25" s="38"/>
      <c r="O25" s="38" t="s">
        <v>67</v>
      </c>
      <c r="P25" s="38"/>
      <c r="Q25" s="38"/>
      <c r="R25" s="38" t="s">
        <v>84</v>
      </c>
      <c r="S25" s="38"/>
      <c r="T25" s="38"/>
      <c r="U25" s="33">
        <f t="shared" si="1"/>
        <v>0</v>
      </c>
      <c r="V25" s="33"/>
      <c r="W25" s="33">
        <f t="shared" si="2"/>
        <v>0</v>
      </c>
      <c r="X25" s="33"/>
      <c r="Y25" s="33">
        <f t="shared" si="3"/>
        <v>0</v>
      </c>
      <c r="Z25" s="33"/>
      <c r="AA25" s="6">
        <f t="shared" si="4"/>
        <v>0</v>
      </c>
      <c r="AB25" s="33">
        <f t="shared" si="4"/>
        <v>0</v>
      </c>
      <c r="AC25" s="33"/>
      <c r="AD25" s="6">
        <f t="shared" si="5"/>
        <v>0</v>
      </c>
      <c r="AE25" s="33">
        <f t="shared" si="5"/>
        <v>0</v>
      </c>
      <c r="AF25" s="33"/>
      <c r="AG25" s="6">
        <f t="shared" si="6"/>
        <v>0</v>
      </c>
      <c r="AH25" s="33">
        <f t="shared" si="6"/>
        <v>0</v>
      </c>
      <c r="AI25" s="33"/>
      <c r="AJ25" s="6">
        <f t="shared" si="7"/>
        <v>0</v>
      </c>
      <c r="AK25" s="33">
        <f t="shared" si="7"/>
        <v>0</v>
      </c>
      <c r="AL25" s="33"/>
      <c r="AM25" s="6">
        <f t="shared" si="8"/>
        <v>0</v>
      </c>
      <c r="AN25" s="6">
        <f t="shared" si="8"/>
        <v>0</v>
      </c>
      <c r="AO25" s="33">
        <f t="shared" si="8"/>
        <v>0</v>
      </c>
      <c r="AP25" s="33"/>
      <c r="AQ25" s="6">
        <f t="shared" si="9"/>
        <v>0</v>
      </c>
      <c r="AR25" s="6">
        <f t="shared" si="9"/>
        <v>0</v>
      </c>
      <c r="AS25" s="6">
        <f t="shared" si="9"/>
        <v>0</v>
      </c>
      <c r="AT25" s="6">
        <f t="shared" si="9"/>
        <v>0</v>
      </c>
      <c r="AU25" s="6">
        <f t="shared" si="9"/>
        <v>0</v>
      </c>
      <c r="AV25" s="6">
        <f t="shared" si="9"/>
        <v>0</v>
      </c>
      <c r="AW25" s="6">
        <f t="shared" si="9"/>
        <v>0</v>
      </c>
      <c r="AX25" s="6">
        <f t="shared" si="9"/>
        <v>0</v>
      </c>
      <c r="AY25" s="33">
        <f t="shared" si="9"/>
        <v>0</v>
      </c>
      <c r="AZ25" s="33"/>
      <c r="BA25" s="33"/>
      <c r="BB25" s="6">
        <f t="shared" si="10"/>
        <v>0</v>
      </c>
    </row>
    <row r="26" spans="1:54" s="1" customFormat="1" ht="33.950000000000003" customHeight="1">
      <c r="A26" s="42" t="s">
        <v>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8" t="s">
        <v>88</v>
      </c>
      <c r="N26" s="38"/>
      <c r="O26" s="38" t="s">
        <v>67</v>
      </c>
      <c r="P26" s="38"/>
      <c r="Q26" s="38"/>
      <c r="R26" s="38" t="s">
        <v>68</v>
      </c>
      <c r="S26" s="38"/>
      <c r="T26" s="38"/>
      <c r="U26" s="33">
        <f t="shared" si="1"/>
        <v>0</v>
      </c>
      <c r="V26" s="33"/>
      <c r="W26" s="33">
        <f t="shared" si="2"/>
        <v>0</v>
      </c>
      <c r="X26" s="33"/>
      <c r="Y26" s="33">
        <f t="shared" si="3"/>
        <v>0</v>
      </c>
      <c r="Z26" s="33"/>
      <c r="AA26" s="6">
        <f t="shared" si="4"/>
        <v>0</v>
      </c>
      <c r="AB26" s="33">
        <f t="shared" si="4"/>
        <v>0</v>
      </c>
      <c r="AC26" s="33"/>
      <c r="AD26" s="6">
        <f t="shared" si="5"/>
        <v>0</v>
      </c>
      <c r="AE26" s="33">
        <f t="shared" si="5"/>
        <v>0</v>
      </c>
      <c r="AF26" s="33"/>
      <c r="AG26" s="6">
        <f t="shared" si="6"/>
        <v>0</v>
      </c>
      <c r="AH26" s="33">
        <f t="shared" si="6"/>
        <v>0</v>
      </c>
      <c r="AI26" s="33"/>
      <c r="AJ26" s="6">
        <f t="shared" si="7"/>
        <v>0</v>
      </c>
      <c r="AK26" s="33">
        <f t="shared" si="7"/>
        <v>0</v>
      </c>
      <c r="AL26" s="33"/>
      <c r="AM26" s="6">
        <f t="shared" si="8"/>
        <v>0</v>
      </c>
      <c r="AN26" s="6">
        <f t="shared" si="8"/>
        <v>0</v>
      </c>
      <c r="AO26" s="33">
        <f t="shared" si="8"/>
        <v>0</v>
      </c>
      <c r="AP26" s="33"/>
      <c r="AQ26" s="6">
        <f t="shared" si="9"/>
        <v>0</v>
      </c>
      <c r="AR26" s="6">
        <f t="shared" si="9"/>
        <v>0</v>
      </c>
      <c r="AS26" s="6">
        <f t="shared" si="9"/>
        <v>0</v>
      </c>
      <c r="AT26" s="6">
        <f t="shared" si="9"/>
        <v>0</v>
      </c>
      <c r="AU26" s="6">
        <f t="shared" si="9"/>
        <v>0</v>
      </c>
      <c r="AV26" s="6">
        <f t="shared" si="9"/>
        <v>0</v>
      </c>
      <c r="AW26" s="6">
        <f t="shared" si="9"/>
        <v>0</v>
      </c>
      <c r="AX26" s="6">
        <f t="shared" si="9"/>
        <v>0</v>
      </c>
      <c r="AY26" s="33">
        <f t="shared" si="9"/>
        <v>0</v>
      </c>
      <c r="AZ26" s="33"/>
      <c r="BA26" s="33"/>
      <c r="BB26" s="6">
        <f t="shared" si="10"/>
        <v>0</v>
      </c>
    </row>
    <row r="27" spans="1:54" s="1" customFormat="1" ht="14.1" customHeight="1">
      <c r="A27" s="35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16</v>
      </c>
      <c r="N27" s="36"/>
      <c r="O27" s="36" t="s">
        <v>16</v>
      </c>
      <c r="P27" s="36"/>
      <c r="Q27" s="36"/>
      <c r="R27" s="36" t="s">
        <v>16</v>
      </c>
      <c r="S27" s="36"/>
      <c r="T27" s="36"/>
      <c r="U27" s="29" t="s">
        <v>16</v>
      </c>
      <c r="V27" s="29"/>
      <c r="W27" s="29" t="s">
        <v>16</v>
      </c>
      <c r="X27" s="29"/>
      <c r="Y27" s="29" t="s">
        <v>16</v>
      </c>
      <c r="Z27" s="29"/>
      <c r="AA27" s="7" t="s">
        <v>16</v>
      </c>
      <c r="AB27" s="29" t="s">
        <v>16</v>
      </c>
      <c r="AC27" s="29"/>
      <c r="AD27" s="7" t="s">
        <v>16</v>
      </c>
      <c r="AE27" s="29" t="s">
        <v>16</v>
      </c>
      <c r="AF27" s="29"/>
      <c r="AG27" s="7" t="s">
        <v>16</v>
      </c>
      <c r="AH27" s="29" t="s">
        <v>16</v>
      </c>
      <c r="AI27" s="29"/>
      <c r="AJ27" s="7" t="s">
        <v>16</v>
      </c>
      <c r="AK27" s="29" t="s">
        <v>16</v>
      </c>
      <c r="AL27" s="29"/>
      <c r="AM27" s="7" t="s">
        <v>16</v>
      </c>
      <c r="AN27" s="7" t="s">
        <v>16</v>
      </c>
      <c r="AO27" s="29" t="s">
        <v>16</v>
      </c>
      <c r="AP27" s="29"/>
      <c r="AQ27" s="7" t="s">
        <v>16</v>
      </c>
      <c r="AR27" s="7" t="s">
        <v>16</v>
      </c>
      <c r="AS27" s="7" t="s">
        <v>16</v>
      </c>
      <c r="AT27" s="7" t="s">
        <v>16</v>
      </c>
      <c r="AU27" s="7" t="s">
        <v>16</v>
      </c>
      <c r="AV27" s="7" t="s">
        <v>16</v>
      </c>
      <c r="AW27" s="7" t="s">
        <v>16</v>
      </c>
      <c r="AX27" s="7" t="s">
        <v>16</v>
      </c>
      <c r="AY27" s="29" t="s">
        <v>16</v>
      </c>
      <c r="AZ27" s="29"/>
      <c r="BA27" s="29"/>
      <c r="BB27" s="7" t="s">
        <v>16</v>
      </c>
    </row>
    <row r="28" spans="1:54" s="1" customFormat="1" ht="14.1" customHeight="1">
      <c r="A28" s="30" t="s">
        <v>89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 t="s">
        <v>90</v>
      </c>
      <c r="N28" s="31"/>
      <c r="O28" s="31" t="s">
        <v>67</v>
      </c>
      <c r="P28" s="31"/>
      <c r="Q28" s="31"/>
      <c r="R28" s="31" t="s">
        <v>72</v>
      </c>
      <c r="S28" s="31"/>
      <c r="T28" s="31"/>
      <c r="U28" s="27">
        <f t="shared" ref="U28:U37" si="11">0</f>
        <v>0</v>
      </c>
      <c r="V28" s="27"/>
      <c r="W28" s="27">
        <f t="shared" ref="W28:W37" si="12">0</f>
        <v>0</v>
      </c>
      <c r="X28" s="27"/>
      <c r="Y28" s="27">
        <f t="shared" ref="Y28:Y37" si="13">0</f>
        <v>0</v>
      </c>
      <c r="Z28" s="27"/>
      <c r="AA28" s="8">
        <f t="shared" ref="AA28:AB37" si="14">0</f>
        <v>0</v>
      </c>
      <c r="AB28" s="27">
        <f t="shared" si="14"/>
        <v>0</v>
      </c>
      <c r="AC28" s="27"/>
      <c r="AD28" s="8">
        <f t="shared" ref="AD28:AE37" si="15">0</f>
        <v>0</v>
      </c>
      <c r="AE28" s="27">
        <f t="shared" si="15"/>
        <v>0</v>
      </c>
      <c r="AF28" s="27"/>
      <c r="AG28" s="8">
        <f t="shared" ref="AG28:AH37" si="16">0</f>
        <v>0</v>
      </c>
      <c r="AH28" s="27">
        <f t="shared" si="16"/>
        <v>0</v>
      </c>
      <c r="AI28" s="27"/>
      <c r="AJ28" s="8">
        <f t="shared" ref="AJ28:AK37" si="17">0</f>
        <v>0</v>
      </c>
      <c r="AK28" s="27">
        <f t="shared" si="17"/>
        <v>0</v>
      </c>
      <c r="AL28" s="27"/>
      <c r="AM28" s="8">
        <f t="shared" ref="AM28:AO37" si="18">0</f>
        <v>0</v>
      </c>
      <c r="AN28" s="8">
        <f t="shared" si="18"/>
        <v>0</v>
      </c>
      <c r="AO28" s="27">
        <f t="shared" si="18"/>
        <v>0</v>
      </c>
      <c r="AP28" s="27"/>
      <c r="AQ28" s="8">
        <f t="shared" ref="AQ28:AY37" si="19">0</f>
        <v>0</v>
      </c>
      <c r="AR28" s="8">
        <f t="shared" si="19"/>
        <v>0</v>
      </c>
      <c r="AS28" s="8">
        <f t="shared" si="19"/>
        <v>0</v>
      </c>
      <c r="AT28" s="8">
        <f t="shared" si="19"/>
        <v>0</v>
      </c>
      <c r="AU28" s="8">
        <f t="shared" si="19"/>
        <v>0</v>
      </c>
      <c r="AV28" s="8">
        <f t="shared" si="19"/>
        <v>0</v>
      </c>
      <c r="AW28" s="8">
        <f t="shared" si="19"/>
        <v>0</v>
      </c>
      <c r="AX28" s="8">
        <f t="shared" si="19"/>
        <v>0</v>
      </c>
      <c r="AY28" s="27">
        <f t="shared" si="19"/>
        <v>0</v>
      </c>
      <c r="AZ28" s="27"/>
      <c r="BA28" s="27"/>
      <c r="BB28" s="8">
        <f t="shared" ref="BB28:BB37" si="20">0</f>
        <v>0</v>
      </c>
    </row>
    <row r="29" spans="1:54" s="1" customFormat="1" ht="14.1" customHeight="1">
      <c r="A29" s="42" t="s">
        <v>73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8" t="s">
        <v>91</v>
      </c>
      <c r="N29" s="38"/>
      <c r="O29" s="38" t="s">
        <v>67</v>
      </c>
      <c r="P29" s="38"/>
      <c r="Q29" s="38"/>
      <c r="R29" s="38" t="s">
        <v>72</v>
      </c>
      <c r="S29" s="38"/>
      <c r="T29" s="38"/>
      <c r="U29" s="33">
        <f t="shared" si="11"/>
        <v>0</v>
      </c>
      <c r="V29" s="33"/>
      <c r="W29" s="33">
        <f t="shared" si="12"/>
        <v>0</v>
      </c>
      <c r="X29" s="33"/>
      <c r="Y29" s="33">
        <f t="shared" si="13"/>
        <v>0</v>
      </c>
      <c r="Z29" s="33"/>
      <c r="AA29" s="6">
        <f t="shared" si="14"/>
        <v>0</v>
      </c>
      <c r="AB29" s="33">
        <f t="shared" si="14"/>
        <v>0</v>
      </c>
      <c r="AC29" s="33"/>
      <c r="AD29" s="6">
        <f t="shared" si="15"/>
        <v>0</v>
      </c>
      <c r="AE29" s="33">
        <f t="shared" si="15"/>
        <v>0</v>
      </c>
      <c r="AF29" s="33"/>
      <c r="AG29" s="6">
        <f t="shared" si="16"/>
        <v>0</v>
      </c>
      <c r="AH29" s="33">
        <f t="shared" si="16"/>
        <v>0</v>
      </c>
      <c r="AI29" s="33"/>
      <c r="AJ29" s="6">
        <f t="shared" si="17"/>
        <v>0</v>
      </c>
      <c r="AK29" s="33">
        <f t="shared" si="17"/>
        <v>0</v>
      </c>
      <c r="AL29" s="33"/>
      <c r="AM29" s="6">
        <f t="shared" si="18"/>
        <v>0</v>
      </c>
      <c r="AN29" s="6">
        <f t="shared" si="18"/>
        <v>0</v>
      </c>
      <c r="AO29" s="33">
        <f t="shared" si="18"/>
        <v>0</v>
      </c>
      <c r="AP29" s="33"/>
      <c r="AQ29" s="6">
        <f t="shared" si="19"/>
        <v>0</v>
      </c>
      <c r="AR29" s="6">
        <f t="shared" si="19"/>
        <v>0</v>
      </c>
      <c r="AS29" s="6">
        <f t="shared" si="19"/>
        <v>0</v>
      </c>
      <c r="AT29" s="6">
        <f t="shared" si="19"/>
        <v>0</v>
      </c>
      <c r="AU29" s="6">
        <f t="shared" si="19"/>
        <v>0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33">
        <f t="shared" si="19"/>
        <v>0</v>
      </c>
      <c r="AZ29" s="33"/>
      <c r="BA29" s="33"/>
      <c r="BB29" s="6">
        <f t="shared" si="20"/>
        <v>0</v>
      </c>
    </row>
    <row r="30" spans="1:54" s="1" customFormat="1" ht="14.1" customHeight="1">
      <c r="A30" s="42" t="s">
        <v>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8" t="s">
        <v>92</v>
      </c>
      <c r="N30" s="38"/>
      <c r="O30" s="38" t="s">
        <v>67</v>
      </c>
      <c r="P30" s="38"/>
      <c r="Q30" s="38"/>
      <c r="R30" s="38" t="s">
        <v>72</v>
      </c>
      <c r="S30" s="38"/>
      <c r="T30" s="38"/>
      <c r="U30" s="33">
        <f t="shared" si="11"/>
        <v>0</v>
      </c>
      <c r="V30" s="33"/>
      <c r="W30" s="33">
        <f t="shared" si="12"/>
        <v>0</v>
      </c>
      <c r="X30" s="33"/>
      <c r="Y30" s="33">
        <f t="shared" si="13"/>
        <v>0</v>
      </c>
      <c r="Z30" s="33"/>
      <c r="AA30" s="6">
        <f t="shared" si="14"/>
        <v>0</v>
      </c>
      <c r="AB30" s="33">
        <f t="shared" si="14"/>
        <v>0</v>
      </c>
      <c r="AC30" s="33"/>
      <c r="AD30" s="6">
        <f t="shared" si="15"/>
        <v>0</v>
      </c>
      <c r="AE30" s="33">
        <f t="shared" si="15"/>
        <v>0</v>
      </c>
      <c r="AF30" s="33"/>
      <c r="AG30" s="6">
        <f t="shared" si="16"/>
        <v>0</v>
      </c>
      <c r="AH30" s="33">
        <f t="shared" si="16"/>
        <v>0</v>
      </c>
      <c r="AI30" s="33"/>
      <c r="AJ30" s="6">
        <f t="shared" si="17"/>
        <v>0</v>
      </c>
      <c r="AK30" s="33">
        <f t="shared" si="17"/>
        <v>0</v>
      </c>
      <c r="AL30" s="33"/>
      <c r="AM30" s="6">
        <f t="shared" si="18"/>
        <v>0</v>
      </c>
      <c r="AN30" s="6">
        <f t="shared" si="18"/>
        <v>0</v>
      </c>
      <c r="AO30" s="33">
        <f t="shared" si="18"/>
        <v>0</v>
      </c>
      <c r="AP30" s="33"/>
      <c r="AQ30" s="6">
        <f t="shared" si="19"/>
        <v>0</v>
      </c>
      <c r="AR30" s="6">
        <f t="shared" si="19"/>
        <v>0</v>
      </c>
      <c r="AS30" s="6">
        <f t="shared" si="19"/>
        <v>0</v>
      </c>
      <c r="AT30" s="6">
        <f t="shared" si="19"/>
        <v>0</v>
      </c>
      <c r="AU30" s="6">
        <f t="shared" si="19"/>
        <v>0</v>
      </c>
      <c r="AV30" s="6">
        <f t="shared" si="19"/>
        <v>0</v>
      </c>
      <c r="AW30" s="6">
        <f t="shared" si="19"/>
        <v>0</v>
      </c>
      <c r="AX30" s="6">
        <f t="shared" si="19"/>
        <v>0</v>
      </c>
      <c r="AY30" s="33">
        <f t="shared" si="19"/>
        <v>0</v>
      </c>
      <c r="AZ30" s="33"/>
      <c r="BA30" s="33"/>
      <c r="BB30" s="6">
        <f t="shared" si="20"/>
        <v>0</v>
      </c>
    </row>
    <row r="31" spans="1:54" s="1" customFormat="1" ht="14.1" customHeight="1">
      <c r="A31" s="42" t="s">
        <v>93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8" t="s">
        <v>94</v>
      </c>
      <c r="N31" s="38"/>
      <c r="O31" s="38" t="s">
        <v>67</v>
      </c>
      <c r="P31" s="38"/>
      <c r="Q31" s="38"/>
      <c r="R31" s="38" t="s">
        <v>79</v>
      </c>
      <c r="S31" s="38"/>
      <c r="T31" s="38"/>
      <c r="U31" s="33">
        <f t="shared" si="11"/>
        <v>0</v>
      </c>
      <c r="V31" s="33"/>
      <c r="W31" s="33">
        <f t="shared" si="12"/>
        <v>0</v>
      </c>
      <c r="X31" s="33"/>
      <c r="Y31" s="33">
        <f t="shared" si="13"/>
        <v>0</v>
      </c>
      <c r="Z31" s="33"/>
      <c r="AA31" s="6">
        <f t="shared" si="14"/>
        <v>0</v>
      </c>
      <c r="AB31" s="33">
        <f t="shared" si="14"/>
        <v>0</v>
      </c>
      <c r="AC31" s="33"/>
      <c r="AD31" s="6">
        <f t="shared" si="15"/>
        <v>0</v>
      </c>
      <c r="AE31" s="33">
        <f t="shared" si="15"/>
        <v>0</v>
      </c>
      <c r="AF31" s="33"/>
      <c r="AG31" s="6">
        <f t="shared" si="16"/>
        <v>0</v>
      </c>
      <c r="AH31" s="33">
        <f t="shared" si="16"/>
        <v>0</v>
      </c>
      <c r="AI31" s="33"/>
      <c r="AJ31" s="6">
        <f t="shared" si="17"/>
        <v>0</v>
      </c>
      <c r="AK31" s="33">
        <f t="shared" si="17"/>
        <v>0</v>
      </c>
      <c r="AL31" s="33"/>
      <c r="AM31" s="6">
        <f t="shared" si="18"/>
        <v>0</v>
      </c>
      <c r="AN31" s="6">
        <f t="shared" si="18"/>
        <v>0</v>
      </c>
      <c r="AO31" s="33">
        <f t="shared" si="18"/>
        <v>0</v>
      </c>
      <c r="AP31" s="33"/>
      <c r="AQ31" s="6">
        <f t="shared" si="19"/>
        <v>0</v>
      </c>
      <c r="AR31" s="6">
        <f t="shared" si="19"/>
        <v>0</v>
      </c>
      <c r="AS31" s="6">
        <f t="shared" si="19"/>
        <v>0</v>
      </c>
      <c r="AT31" s="6">
        <f t="shared" si="19"/>
        <v>0</v>
      </c>
      <c r="AU31" s="6">
        <f t="shared" si="19"/>
        <v>0</v>
      </c>
      <c r="AV31" s="6">
        <f t="shared" si="19"/>
        <v>0</v>
      </c>
      <c r="AW31" s="6">
        <f t="shared" si="19"/>
        <v>0</v>
      </c>
      <c r="AX31" s="6">
        <f t="shared" si="19"/>
        <v>0</v>
      </c>
      <c r="AY31" s="33">
        <f t="shared" si="19"/>
        <v>0</v>
      </c>
      <c r="AZ31" s="33"/>
      <c r="BA31" s="33"/>
      <c r="BB31" s="6">
        <f t="shared" si="20"/>
        <v>0</v>
      </c>
    </row>
    <row r="32" spans="1:54" s="1" customFormat="1" ht="14.1" customHeight="1">
      <c r="A32" s="42" t="s">
        <v>73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8" t="s">
        <v>95</v>
      </c>
      <c r="N32" s="38"/>
      <c r="O32" s="38" t="s">
        <v>67</v>
      </c>
      <c r="P32" s="38"/>
      <c r="Q32" s="38"/>
      <c r="R32" s="38" t="s">
        <v>79</v>
      </c>
      <c r="S32" s="38"/>
      <c r="T32" s="38"/>
      <c r="U32" s="33">
        <f t="shared" si="11"/>
        <v>0</v>
      </c>
      <c r="V32" s="33"/>
      <c r="W32" s="33">
        <f t="shared" si="12"/>
        <v>0</v>
      </c>
      <c r="X32" s="33"/>
      <c r="Y32" s="33">
        <f t="shared" si="13"/>
        <v>0</v>
      </c>
      <c r="Z32" s="33"/>
      <c r="AA32" s="6">
        <f t="shared" si="14"/>
        <v>0</v>
      </c>
      <c r="AB32" s="33">
        <f t="shared" si="14"/>
        <v>0</v>
      </c>
      <c r="AC32" s="33"/>
      <c r="AD32" s="6">
        <f t="shared" si="15"/>
        <v>0</v>
      </c>
      <c r="AE32" s="33">
        <f t="shared" si="15"/>
        <v>0</v>
      </c>
      <c r="AF32" s="33"/>
      <c r="AG32" s="6">
        <f t="shared" si="16"/>
        <v>0</v>
      </c>
      <c r="AH32" s="33">
        <f t="shared" si="16"/>
        <v>0</v>
      </c>
      <c r="AI32" s="33"/>
      <c r="AJ32" s="6">
        <f t="shared" si="17"/>
        <v>0</v>
      </c>
      <c r="AK32" s="33">
        <f t="shared" si="17"/>
        <v>0</v>
      </c>
      <c r="AL32" s="33"/>
      <c r="AM32" s="6">
        <f t="shared" si="18"/>
        <v>0</v>
      </c>
      <c r="AN32" s="6">
        <f t="shared" si="18"/>
        <v>0</v>
      </c>
      <c r="AO32" s="33">
        <f t="shared" si="18"/>
        <v>0</v>
      </c>
      <c r="AP32" s="33"/>
      <c r="AQ32" s="6">
        <f t="shared" si="19"/>
        <v>0</v>
      </c>
      <c r="AR32" s="6">
        <f t="shared" si="19"/>
        <v>0</v>
      </c>
      <c r="AS32" s="6">
        <f t="shared" si="19"/>
        <v>0</v>
      </c>
      <c r="AT32" s="6">
        <f t="shared" si="19"/>
        <v>0</v>
      </c>
      <c r="AU32" s="6">
        <f t="shared" si="19"/>
        <v>0</v>
      </c>
      <c r="AV32" s="6">
        <f t="shared" si="19"/>
        <v>0</v>
      </c>
      <c r="AW32" s="6">
        <f t="shared" si="19"/>
        <v>0</v>
      </c>
      <c r="AX32" s="6">
        <f t="shared" si="19"/>
        <v>0</v>
      </c>
      <c r="AY32" s="33">
        <f t="shared" si="19"/>
        <v>0</v>
      </c>
      <c r="AZ32" s="33"/>
      <c r="BA32" s="33"/>
      <c r="BB32" s="6">
        <f t="shared" si="20"/>
        <v>0</v>
      </c>
    </row>
    <row r="33" spans="1:54" s="1" customFormat="1" ht="14.1" customHeight="1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8" t="s">
        <v>96</v>
      </c>
      <c r="N33" s="38"/>
      <c r="O33" s="38" t="s">
        <v>67</v>
      </c>
      <c r="P33" s="38"/>
      <c r="Q33" s="38"/>
      <c r="R33" s="38" t="s">
        <v>79</v>
      </c>
      <c r="S33" s="38"/>
      <c r="T33" s="38"/>
      <c r="U33" s="33">
        <f t="shared" si="11"/>
        <v>0</v>
      </c>
      <c r="V33" s="33"/>
      <c r="W33" s="33">
        <f t="shared" si="12"/>
        <v>0</v>
      </c>
      <c r="X33" s="33"/>
      <c r="Y33" s="33">
        <f t="shared" si="13"/>
        <v>0</v>
      </c>
      <c r="Z33" s="33"/>
      <c r="AA33" s="6">
        <f t="shared" si="14"/>
        <v>0</v>
      </c>
      <c r="AB33" s="33">
        <f t="shared" si="14"/>
        <v>0</v>
      </c>
      <c r="AC33" s="33"/>
      <c r="AD33" s="6">
        <f t="shared" si="15"/>
        <v>0</v>
      </c>
      <c r="AE33" s="33">
        <f t="shared" si="15"/>
        <v>0</v>
      </c>
      <c r="AF33" s="33"/>
      <c r="AG33" s="6">
        <f t="shared" si="16"/>
        <v>0</v>
      </c>
      <c r="AH33" s="33">
        <f t="shared" si="16"/>
        <v>0</v>
      </c>
      <c r="AI33" s="33"/>
      <c r="AJ33" s="6">
        <f t="shared" si="17"/>
        <v>0</v>
      </c>
      <c r="AK33" s="33">
        <f t="shared" si="17"/>
        <v>0</v>
      </c>
      <c r="AL33" s="33"/>
      <c r="AM33" s="6">
        <f t="shared" si="18"/>
        <v>0</v>
      </c>
      <c r="AN33" s="6">
        <f t="shared" si="18"/>
        <v>0</v>
      </c>
      <c r="AO33" s="33">
        <f t="shared" si="18"/>
        <v>0</v>
      </c>
      <c r="AP33" s="33"/>
      <c r="AQ33" s="6">
        <f t="shared" si="19"/>
        <v>0</v>
      </c>
      <c r="AR33" s="6">
        <f t="shared" si="19"/>
        <v>0</v>
      </c>
      <c r="AS33" s="6">
        <f t="shared" si="19"/>
        <v>0</v>
      </c>
      <c r="AT33" s="6">
        <f t="shared" si="19"/>
        <v>0</v>
      </c>
      <c r="AU33" s="6">
        <f t="shared" si="19"/>
        <v>0</v>
      </c>
      <c r="AV33" s="6">
        <f t="shared" si="19"/>
        <v>0</v>
      </c>
      <c r="AW33" s="6">
        <f t="shared" si="19"/>
        <v>0</v>
      </c>
      <c r="AX33" s="6">
        <f t="shared" si="19"/>
        <v>0</v>
      </c>
      <c r="AY33" s="33">
        <f t="shared" si="19"/>
        <v>0</v>
      </c>
      <c r="AZ33" s="33"/>
      <c r="BA33" s="33"/>
      <c r="BB33" s="6">
        <f t="shared" si="20"/>
        <v>0</v>
      </c>
    </row>
    <row r="34" spans="1:54" s="1" customFormat="1" ht="14.1" customHeight="1">
      <c r="A34" s="42" t="s">
        <v>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8" t="s">
        <v>98</v>
      </c>
      <c r="N34" s="38"/>
      <c r="O34" s="38" t="s">
        <v>67</v>
      </c>
      <c r="P34" s="38"/>
      <c r="Q34" s="38"/>
      <c r="R34" s="38" t="s">
        <v>84</v>
      </c>
      <c r="S34" s="38"/>
      <c r="T34" s="38"/>
      <c r="U34" s="33">
        <f t="shared" si="11"/>
        <v>0</v>
      </c>
      <c r="V34" s="33"/>
      <c r="W34" s="33">
        <f t="shared" si="12"/>
        <v>0</v>
      </c>
      <c r="X34" s="33"/>
      <c r="Y34" s="33">
        <f t="shared" si="13"/>
        <v>0</v>
      </c>
      <c r="Z34" s="33"/>
      <c r="AA34" s="6">
        <f t="shared" si="14"/>
        <v>0</v>
      </c>
      <c r="AB34" s="33">
        <f t="shared" si="14"/>
        <v>0</v>
      </c>
      <c r="AC34" s="33"/>
      <c r="AD34" s="6">
        <f t="shared" si="15"/>
        <v>0</v>
      </c>
      <c r="AE34" s="33">
        <f t="shared" si="15"/>
        <v>0</v>
      </c>
      <c r="AF34" s="33"/>
      <c r="AG34" s="6">
        <f t="shared" si="16"/>
        <v>0</v>
      </c>
      <c r="AH34" s="33">
        <f t="shared" si="16"/>
        <v>0</v>
      </c>
      <c r="AI34" s="33"/>
      <c r="AJ34" s="6">
        <f t="shared" si="17"/>
        <v>0</v>
      </c>
      <c r="AK34" s="33">
        <f t="shared" si="17"/>
        <v>0</v>
      </c>
      <c r="AL34" s="33"/>
      <c r="AM34" s="6">
        <f t="shared" si="18"/>
        <v>0</v>
      </c>
      <c r="AN34" s="6">
        <f t="shared" si="18"/>
        <v>0</v>
      </c>
      <c r="AO34" s="33">
        <f t="shared" si="18"/>
        <v>0</v>
      </c>
      <c r="AP34" s="33"/>
      <c r="AQ34" s="6">
        <f t="shared" si="19"/>
        <v>0</v>
      </c>
      <c r="AR34" s="6">
        <f t="shared" si="19"/>
        <v>0</v>
      </c>
      <c r="AS34" s="6">
        <f t="shared" si="19"/>
        <v>0</v>
      </c>
      <c r="AT34" s="6">
        <f t="shared" si="19"/>
        <v>0</v>
      </c>
      <c r="AU34" s="6">
        <f t="shared" si="19"/>
        <v>0</v>
      </c>
      <c r="AV34" s="6">
        <f t="shared" si="19"/>
        <v>0</v>
      </c>
      <c r="AW34" s="6">
        <f t="shared" si="19"/>
        <v>0</v>
      </c>
      <c r="AX34" s="6">
        <f t="shared" si="19"/>
        <v>0</v>
      </c>
      <c r="AY34" s="33">
        <f t="shared" si="19"/>
        <v>0</v>
      </c>
      <c r="AZ34" s="33"/>
      <c r="BA34" s="33"/>
      <c r="BB34" s="6">
        <f t="shared" si="20"/>
        <v>0</v>
      </c>
    </row>
    <row r="35" spans="1:54" s="1" customFormat="1" ht="14.1" customHeight="1">
      <c r="A35" s="42" t="s">
        <v>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8" t="s">
        <v>99</v>
      </c>
      <c r="N35" s="38"/>
      <c r="O35" s="38" t="s">
        <v>67</v>
      </c>
      <c r="P35" s="38"/>
      <c r="Q35" s="38"/>
      <c r="R35" s="38" t="s">
        <v>84</v>
      </c>
      <c r="S35" s="38"/>
      <c r="T35" s="38"/>
      <c r="U35" s="33">
        <f t="shared" si="11"/>
        <v>0</v>
      </c>
      <c r="V35" s="33"/>
      <c r="W35" s="33">
        <f t="shared" si="12"/>
        <v>0</v>
      </c>
      <c r="X35" s="33"/>
      <c r="Y35" s="33">
        <f t="shared" si="13"/>
        <v>0</v>
      </c>
      <c r="Z35" s="33"/>
      <c r="AA35" s="6">
        <f t="shared" si="14"/>
        <v>0</v>
      </c>
      <c r="AB35" s="33">
        <f t="shared" si="14"/>
        <v>0</v>
      </c>
      <c r="AC35" s="33"/>
      <c r="AD35" s="6">
        <f t="shared" si="15"/>
        <v>0</v>
      </c>
      <c r="AE35" s="33">
        <f t="shared" si="15"/>
        <v>0</v>
      </c>
      <c r="AF35" s="33"/>
      <c r="AG35" s="6">
        <f t="shared" si="16"/>
        <v>0</v>
      </c>
      <c r="AH35" s="33">
        <f t="shared" si="16"/>
        <v>0</v>
      </c>
      <c r="AI35" s="33"/>
      <c r="AJ35" s="6">
        <f t="shared" si="17"/>
        <v>0</v>
      </c>
      <c r="AK35" s="33">
        <f t="shared" si="17"/>
        <v>0</v>
      </c>
      <c r="AL35" s="33"/>
      <c r="AM35" s="6">
        <f t="shared" si="18"/>
        <v>0</v>
      </c>
      <c r="AN35" s="6">
        <f t="shared" si="18"/>
        <v>0</v>
      </c>
      <c r="AO35" s="33">
        <f t="shared" si="18"/>
        <v>0</v>
      </c>
      <c r="AP35" s="33"/>
      <c r="AQ35" s="6">
        <f t="shared" si="19"/>
        <v>0</v>
      </c>
      <c r="AR35" s="6">
        <f t="shared" si="19"/>
        <v>0</v>
      </c>
      <c r="AS35" s="6">
        <f t="shared" si="19"/>
        <v>0</v>
      </c>
      <c r="AT35" s="6">
        <f t="shared" si="19"/>
        <v>0</v>
      </c>
      <c r="AU35" s="6">
        <f t="shared" si="19"/>
        <v>0</v>
      </c>
      <c r="AV35" s="6">
        <f t="shared" si="19"/>
        <v>0</v>
      </c>
      <c r="AW35" s="6">
        <f t="shared" si="19"/>
        <v>0</v>
      </c>
      <c r="AX35" s="6">
        <f t="shared" si="19"/>
        <v>0</v>
      </c>
      <c r="AY35" s="33">
        <f t="shared" si="19"/>
        <v>0</v>
      </c>
      <c r="AZ35" s="33"/>
      <c r="BA35" s="33"/>
      <c r="BB35" s="6">
        <f t="shared" si="20"/>
        <v>0</v>
      </c>
    </row>
    <row r="36" spans="1:54" s="1" customFormat="1" ht="14.1" customHeight="1">
      <c r="A36" s="42" t="s">
        <v>75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8" t="s">
        <v>100</v>
      </c>
      <c r="N36" s="38"/>
      <c r="O36" s="38" t="s">
        <v>67</v>
      </c>
      <c r="P36" s="38"/>
      <c r="Q36" s="38"/>
      <c r="R36" s="38" t="s">
        <v>84</v>
      </c>
      <c r="S36" s="38"/>
      <c r="T36" s="38"/>
      <c r="U36" s="33">
        <f t="shared" si="11"/>
        <v>0</v>
      </c>
      <c r="V36" s="33"/>
      <c r="W36" s="33">
        <f t="shared" si="12"/>
        <v>0</v>
      </c>
      <c r="X36" s="33"/>
      <c r="Y36" s="33">
        <f t="shared" si="13"/>
        <v>0</v>
      </c>
      <c r="Z36" s="33"/>
      <c r="AA36" s="6">
        <f t="shared" si="14"/>
        <v>0</v>
      </c>
      <c r="AB36" s="33">
        <f t="shared" si="14"/>
        <v>0</v>
      </c>
      <c r="AC36" s="33"/>
      <c r="AD36" s="6">
        <f t="shared" si="15"/>
        <v>0</v>
      </c>
      <c r="AE36" s="33">
        <f t="shared" si="15"/>
        <v>0</v>
      </c>
      <c r="AF36" s="33"/>
      <c r="AG36" s="6">
        <f t="shared" si="16"/>
        <v>0</v>
      </c>
      <c r="AH36" s="33">
        <f t="shared" si="16"/>
        <v>0</v>
      </c>
      <c r="AI36" s="33"/>
      <c r="AJ36" s="6">
        <f t="shared" si="17"/>
        <v>0</v>
      </c>
      <c r="AK36" s="33">
        <f t="shared" si="17"/>
        <v>0</v>
      </c>
      <c r="AL36" s="33"/>
      <c r="AM36" s="6">
        <f t="shared" si="18"/>
        <v>0</v>
      </c>
      <c r="AN36" s="6">
        <f t="shared" si="18"/>
        <v>0</v>
      </c>
      <c r="AO36" s="33">
        <f t="shared" si="18"/>
        <v>0</v>
      </c>
      <c r="AP36" s="33"/>
      <c r="AQ36" s="6">
        <f t="shared" si="19"/>
        <v>0</v>
      </c>
      <c r="AR36" s="6">
        <f t="shared" si="19"/>
        <v>0</v>
      </c>
      <c r="AS36" s="6">
        <f t="shared" si="19"/>
        <v>0</v>
      </c>
      <c r="AT36" s="6">
        <f t="shared" si="19"/>
        <v>0</v>
      </c>
      <c r="AU36" s="6">
        <f t="shared" si="19"/>
        <v>0</v>
      </c>
      <c r="AV36" s="6">
        <f t="shared" si="19"/>
        <v>0</v>
      </c>
      <c r="AW36" s="6">
        <f t="shared" si="19"/>
        <v>0</v>
      </c>
      <c r="AX36" s="6">
        <f t="shared" si="19"/>
        <v>0</v>
      </c>
      <c r="AY36" s="33">
        <f t="shared" si="19"/>
        <v>0</v>
      </c>
      <c r="AZ36" s="33"/>
      <c r="BA36" s="33"/>
      <c r="BB36" s="6">
        <f t="shared" si="20"/>
        <v>0</v>
      </c>
    </row>
    <row r="37" spans="1:54" s="1" customFormat="1" ht="24" customHeight="1">
      <c r="A37" s="42" t="s">
        <v>101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8" t="s">
        <v>102</v>
      </c>
      <c r="N37" s="38"/>
      <c r="O37" s="38" t="s">
        <v>67</v>
      </c>
      <c r="P37" s="38"/>
      <c r="Q37" s="38"/>
      <c r="R37" s="38" t="s">
        <v>68</v>
      </c>
      <c r="S37" s="38"/>
      <c r="T37" s="38"/>
      <c r="U37" s="33">
        <f t="shared" si="11"/>
        <v>0</v>
      </c>
      <c r="V37" s="33"/>
      <c r="W37" s="33">
        <f t="shared" si="12"/>
        <v>0</v>
      </c>
      <c r="X37" s="33"/>
      <c r="Y37" s="33">
        <f t="shared" si="13"/>
        <v>0</v>
      </c>
      <c r="Z37" s="33"/>
      <c r="AA37" s="6">
        <f t="shared" si="14"/>
        <v>0</v>
      </c>
      <c r="AB37" s="33">
        <f t="shared" si="14"/>
        <v>0</v>
      </c>
      <c r="AC37" s="33"/>
      <c r="AD37" s="6">
        <f t="shared" si="15"/>
        <v>0</v>
      </c>
      <c r="AE37" s="33">
        <f t="shared" si="15"/>
        <v>0</v>
      </c>
      <c r="AF37" s="33"/>
      <c r="AG37" s="6">
        <f t="shared" si="16"/>
        <v>0</v>
      </c>
      <c r="AH37" s="33">
        <f t="shared" si="16"/>
        <v>0</v>
      </c>
      <c r="AI37" s="33"/>
      <c r="AJ37" s="6">
        <f t="shared" si="17"/>
        <v>0</v>
      </c>
      <c r="AK37" s="33">
        <f t="shared" si="17"/>
        <v>0</v>
      </c>
      <c r="AL37" s="33"/>
      <c r="AM37" s="6">
        <f t="shared" si="18"/>
        <v>0</v>
      </c>
      <c r="AN37" s="6">
        <f t="shared" si="18"/>
        <v>0</v>
      </c>
      <c r="AO37" s="33">
        <f t="shared" si="18"/>
        <v>0</v>
      </c>
      <c r="AP37" s="33"/>
      <c r="AQ37" s="6">
        <f t="shared" si="19"/>
        <v>0</v>
      </c>
      <c r="AR37" s="6">
        <f t="shared" si="19"/>
        <v>0</v>
      </c>
      <c r="AS37" s="6">
        <f t="shared" si="19"/>
        <v>0</v>
      </c>
      <c r="AT37" s="6">
        <f t="shared" si="19"/>
        <v>0</v>
      </c>
      <c r="AU37" s="6">
        <f t="shared" si="19"/>
        <v>0</v>
      </c>
      <c r="AV37" s="6">
        <f t="shared" si="19"/>
        <v>0</v>
      </c>
      <c r="AW37" s="6">
        <f t="shared" si="19"/>
        <v>0</v>
      </c>
      <c r="AX37" s="6">
        <f t="shared" si="19"/>
        <v>0</v>
      </c>
      <c r="AY37" s="33">
        <f t="shared" si="19"/>
        <v>0</v>
      </c>
      <c r="AZ37" s="33"/>
      <c r="BA37" s="33"/>
      <c r="BB37" s="6">
        <f t="shared" si="20"/>
        <v>0</v>
      </c>
    </row>
    <row r="38" spans="1:54" s="1" customFormat="1" ht="14.1" customHeight="1">
      <c r="A38" s="35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 t="s">
        <v>16</v>
      </c>
      <c r="N38" s="36"/>
      <c r="O38" s="36" t="s">
        <v>16</v>
      </c>
      <c r="P38" s="36"/>
      <c r="Q38" s="36"/>
      <c r="R38" s="36" t="s">
        <v>16</v>
      </c>
      <c r="S38" s="36"/>
      <c r="T38" s="36"/>
      <c r="U38" s="29" t="s">
        <v>16</v>
      </c>
      <c r="V38" s="29"/>
      <c r="W38" s="29" t="s">
        <v>16</v>
      </c>
      <c r="X38" s="29"/>
      <c r="Y38" s="29" t="s">
        <v>16</v>
      </c>
      <c r="Z38" s="29"/>
      <c r="AA38" s="7" t="s">
        <v>16</v>
      </c>
      <c r="AB38" s="29" t="s">
        <v>16</v>
      </c>
      <c r="AC38" s="29"/>
      <c r="AD38" s="7" t="s">
        <v>16</v>
      </c>
      <c r="AE38" s="29" t="s">
        <v>16</v>
      </c>
      <c r="AF38" s="29"/>
      <c r="AG38" s="7" t="s">
        <v>16</v>
      </c>
      <c r="AH38" s="29" t="s">
        <v>16</v>
      </c>
      <c r="AI38" s="29"/>
      <c r="AJ38" s="7" t="s">
        <v>16</v>
      </c>
      <c r="AK38" s="29" t="s">
        <v>16</v>
      </c>
      <c r="AL38" s="29"/>
      <c r="AM38" s="7" t="s">
        <v>16</v>
      </c>
      <c r="AN38" s="7" t="s">
        <v>16</v>
      </c>
      <c r="AO38" s="29" t="s">
        <v>16</v>
      </c>
      <c r="AP38" s="29"/>
      <c r="AQ38" s="7" t="s">
        <v>16</v>
      </c>
      <c r="AR38" s="7" t="s">
        <v>16</v>
      </c>
      <c r="AS38" s="7" t="s">
        <v>16</v>
      </c>
      <c r="AT38" s="7" t="s">
        <v>16</v>
      </c>
      <c r="AU38" s="7" t="s">
        <v>16</v>
      </c>
      <c r="AV38" s="7" t="s">
        <v>16</v>
      </c>
      <c r="AW38" s="7" t="s">
        <v>16</v>
      </c>
      <c r="AX38" s="7" t="s">
        <v>16</v>
      </c>
      <c r="AY38" s="29" t="s">
        <v>16</v>
      </c>
      <c r="AZ38" s="29"/>
      <c r="BA38" s="29"/>
      <c r="BB38" s="7" t="s">
        <v>16</v>
      </c>
    </row>
    <row r="39" spans="1:54" s="1" customFormat="1" ht="14.1" customHeight="1">
      <c r="A39" s="30" t="s">
        <v>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 t="s">
        <v>103</v>
      </c>
      <c r="N39" s="31"/>
      <c r="O39" s="31" t="s">
        <v>67</v>
      </c>
      <c r="P39" s="31"/>
      <c r="Q39" s="31"/>
      <c r="R39" s="31" t="s">
        <v>72</v>
      </c>
      <c r="S39" s="31"/>
      <c r="T39" s="31"/>
      <c r="U39" s="27">
        <f>0</f>
        <v>0</v>
      </c>
      <c r="V39" s="27"/>
      <c r="W39" s="27">
        <f>0</f>
        <v>0</v>
      </c>
      <c r="X39" s="27"/>
      <c r="Y39" s="27">
        <f>0</f>
        <v>0</v>
      </c>
      <c r="Z39" s="27"/>
      <c r="AA39" s="8">
        <f t="shared" ref="AA39:AB42" si="21">0</f>
        <v>0</v>
      </c>
      <c r="AB39" s="27">
        <f t="shared" si="21"/>
        <v>0</v>
      </c>
      <c r="AC39" s="27"/>
      <c r="AD39" s="8">
        <f t="shared" ref="AD39:AE42" si="22">0</f>
        <v>0</v>
      </c>
      <c r="AE39" s="27">
        <f t="shared" si="22"/>
        <v>0</v>
      </c>
      <c r="AF39" s="27"/>
      <c r="AG39" s="8">
        <f t="shared" ref="AG39:AH42" si="23">0</f>
        <v>0</v>
      </c>
      <c r="AH39" s="27">
        <f t="shared" si="23"/>
        <v>0</v>
      </c>
      <c r="AI39" s="27"/>
      <c r="AJ39" s="8">
        <f t="shared" ref="AJ39:AK41" si="24">0</f>
        <v>0</v>
      </c>
      <c r="AK39" s="27">
        <f t="shared" si="24"/>
        <v>0</v>
      </c>
      <c r="AL39" s="27"/>
      <c r="AM39" s="8">
        <f t="shared" ref="AM39:AO41" si="25">0</f>
        <v>0</v>
      </c>
      <c r="AN39" s="8">
        <f t="shared" si="25"/>
        <v>0</v>
      </c>
      <c r="AO39" s="27">
        <f t="shared" si="25"/>
        <v>0</v>
      </c>
      <c r="AP39" s="27"/>
      <c r="AQ39" s="8">
        <f t="shared" ref="AQ39:AY41" si="26">0</f>
        <v>0</v>
      </c>
      <c r="AR39" s="8">
        <f t="shared" si="26"/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6"/>
        <v>0</v>
      </c>
      <c r="AX39" s="8">
        <f t="shared" si="26"/>
        <v>0</v>
      </c>
      <c r="AY39" s="27">
        <f t="shared" si="26"/>
        <v>0</v>
      </c>
      <c r="AZ39" s="27"/>
      <c r="BA39" s="27"/>
      <c r="BB39" s="8">
        <f>0</f>
        <v>0</v>
      </c>
    </row>
    <row r="40" spans="1:54" s="1" customFormat="1" ht="14.1" customHeight="1">
      <c r="A40" s="42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38" t="s">
        <v>104</v>
      </c>
      <c r="N40" s="38"/>
      <c r="O40" s="38" t="s">
        <v>67</v>
      </c>
      <c r="P40" s="38"/>
      <c r="Q40" s="38"/>
      <c r="R40" s="38" t="s">
        <v>79</v>
      </c>
      <c r="S40" s="38"/>
      <c r="T40" s="38"/>
      <c r="U40" s="33">
        <f>0</f>
        <v>0</v>
      </c>
      <c r="V40" s="33"/>
      <c r="W40" s="33">
        <f>0</f>
        <v>0</v>
      </c>
      <c r="X40" s="33"/>
      <c r="Y40" s="33">
        <f>0</f>
        <v>0</v>
      </c>
      <c r="Z40" s="33"/>
      <c r="AA40" s="6">
        <f t="shared" si="21"/>
        <v>0</v>
      </c>
      <c r="AB40" s="33">
        <f t="shared" si="21"/>
        <v>0</v>
      </c>
      <c r="AC40" s="33"/>
      <c r="AD40" s="6">
        <f t="shared" si="22"/>
        <v>0</v>
      </c>
      <c r="AE40" s="33">
        <f t="shared" si="22"/>
        <v>0</v>
      </c>
      <c r="AF40" s="33"/>
      <c r="AG40" s="6">
        <f t="shared" si="23"/>
        <v>0</v>
      </c>
      <c r="AH40" s="33">
        <f t="shared" si="23"/>
        <v>0</v>
      </c>
      <c r="AI40" s="33"/>
      <c r="AJ40" s="6">
        <f t="shared" si="24"/>
        <v>0</v>
      </c>
      <c r="AK40" s="33">
        <f t="shared" si="24"/>
        <v>0</v>
      </c>
      <c r="AL40" s="33"/>
      <c r="AM40" s="6">
        <f t="shared" si="25"/>
        <v>0</v>
      </c>
      <c r="AN40" s="6">
        <f t="shared" si="25"/>
        <v>0</v>
      </c>
      <c r="AO40" s="33">
        <f t="shared" si="25"/>
        <v>0</v>
      </c>
      <c r="AP40" s="33"/>
      <c r="AQ40" s="6">
        <f t="shared" si="26"/>
        <v>0</v>
      </c>
      <c r="AR40" s="6">
        <f t="shared" si="26"/>
        <v>0</v>
      </c>
      <c r="AS40" s="6">
        <f t="shared" si="26"/>
        <v>0</v>
      </c>
      <c r="AT40" s="6">
        <f t="shared" si="26"/>
        <v>0</v>
      </c>
      <c r="AU40" s="6">
        <f t="shared" si="26"/>
        <v>0</v>
      </c>
      <c r="AV40" s="6">
        <f t="shared" si="26"/>
        <v>0</v>
      </c>
      <c r="AW40" s="6">
        <f t="shared" si="26"/>
        <v>0</v>
      </c>
      <c r="AX40" s="6">
        <f t="shared" si="26"/>
        <v>0</v>
      </c>
      <c r="AY40" s="33">
        <f t="shared" si="26"/>
        <v>0</v>
      </c>
      <c r="AZ40" s="33"/>
      <c r="BA40" s="33"/>
      <c r="BB40" s="6">
        <f>0</f>
        <v>0</v>
      </c>
    </row>
    <row r="41" spans="1:54" s="1" customFormat="1" ht="14.1" customHeight="1">
      <c r="A41" s="42" t="s">
        <v>97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38" t="s">
        <v>105</v>
      </c>
      <c r="N41" s="38"/>
      <c r="O41" s="38" t="s">
        <v>67</v>
      </c>
      <c r="P41" s="38"/>
      <c r="Q41" s="38"/>
      <c r="R41" s="38" t="s">
        <v>84</v>
      </c>
      <c r="S41" s="38"/>
      <c r="T41" s="38"/>
      <c r="U41" s="33">
        <f>0</f>
        <v>0</v>
      </c>
      <c r="V41" s="33"/>
      <c r="W41" s="33">
        <f>0</f>
        <v>0</v>
      </c>
      <c r="X41" s="33"/>
      <c r="Y41" s="33">
        <f>0</f>
        <v>0</v>
      </c>
      <c r="Z41" s="33"/>
      <c r="AA41" s="6">
        <f t="shared" si="21"/>
        <v>0</v>
      </c>
      <c r="AB41" s="33">
        <f t="shared" si="21"/>
        <v>0</v>
      </c>
      <c r="AC41" s="33"/>
      <c r="AD41" s="6">
        <f t="shared" si="22"/>
        <v>0</v>
      </c>
      <c r="AE41" s="33">
        <f t="shared" si="22"/>
        <v>0</v>
      </c>
      <c r="AF41" s="33"/>
      <c r="AG41" s="6">
        <f t="shared" si="23"/>
        <v>0</v>
      </c>
      <c r="AH41" s="33">
        <f t="shared" si="23"/>
        <v>0</v>
      </c>
      <c r="AI41" s="33"/>
      <c r="AJ41" s="6">
        <f t="shared" si="24"/>
        <v>0</v>
      </c>
      <c r="AK41" s="33">
        <f t="shared" si="24"/>
        <v>0</v>
      </c>
      <c r="AL41" s="33"/>
      <c r="AM41" s="6">
        <f t="shared" si="25"/>
        <v>0</v>
      </c>
      <c r="AN41" s="6">
        <f t="shared" si="25"/>
        <v>0</v>
      </c>
      <c r="AO41" s="33">
        <f t="shared" si="25"/>
        <v>0</v>
      </c>
      <c r="AP41" s="33"/>
      <c r="AQ41" s="6">
        <f t="shared" si="26"/>
        <v>0</v>
      </c>
      <c r="AR41" s="6">
        <f t="shared" si="26"/>
        <v>0</v>
      </c>
      <c r="AS41" s="6">
        <f t="shared" si="26"/>
        <v>0</v>
      </c>
      <c r="AT41" s="6">
        <f t="shared" si="26"/>
        <v>0</v>
      </c>
      <c r="AU41" s="6">
        <f t="shared" si="26"/>
        <v>0</v>
      </c>
      <c r="AV41" s="6">
        <f t="shared" si="26"/>
        <v>0</v>
      </c>
      <c r="AW41" s="6">
        <f t="shared" si="26"/>
        <v>0</v>
      </c>
      <c r="AX41" s="6">
        <f t="shared" si="26"/>
        <v>0</v>
      </c>
      <c r="AY41" s="33">
        <f t="shared" si="26"/>
        <v>0</v>
      </c>
      <c r="AZ41" s="33"/>
      <c r="BA41" s="33"/>
      <c r="BB41" s="6">
        <f>0</f>
        <v>0</v>
      </c>
    </row>
    <row r="42" spans="1:54" s="1" customFormat="1" ht="24" customHeight="1">
      <c r="A42" s="41" t="s">
        <v>106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 t="s">
        <v>107</v>
      </c>
      <c r="N42" s="44"/>
      <c r="O42" s="44" t="s">
        <v>67</v>
      </c>
      <c r="P42" s="44"/>
      <c r="Q42" s="44"/>
      <c r="R42" s="44" t="s">
        <v>68</v>
      </c>
      <c r="S42" s="44"/>
      <c r="T42" s="44"/>
      <c r="U42" s="33">
        <f>8921765.12</f>
        <v>8921765.1199999992</v>
      </c>
      <c r="V42" s="33"/>
      <c r="W42" s="33">
        <f>0</f>
        <v>0</v>
      </c>
      <c r="X42" s="33"/>
      <c r="Y42" s="33">
        <f>0</f>
        <v>0</v>
      </c>
      <c r="Z42" s="33"/>
      <c r="AA42" s="6">
        <f t="shared" si="21"/>
        <v>0</v>
      </c>
      <c r="AB42" s="33">
        <f t="shared" si="21"/>
        <v>0</v>
      </c>
      <c r="AC42" s="33"/>
      <c r="AD42" s="6">
        <f t="shared" si="22"/>
        <v>0</v>
      </c>
      <c r="AE42" s="33">
        <f t="shared" si="22"/>
        <v>0</v>
      </c>
      <c r="AF42" s="33"/>
      <c r="AG42" s="6">
        <f t="shared" si="23"/>
        <v>0</v>
      </c>
      <c r="AH42" s="33">
        <f t="shared" si="23"/>
        <v>0</v>
      </c>
      <c r="AI42" s="33"/>
      <c r="AJ42" s="6">
        <f>0</f>
        <v>0</v>
      </c>
      <c r="AK42" s="33">
        <f>8921765.12</f>
        <v>8921765.1199999992</v>
      </c>
      <c r="AL42" s="33"/>
      <c r="AM42" s="6">
        <f>0</f>
        <v>0</v>
      </c>
      <c r="AN42" s="6">
        <f>8138386.7</f>
        <v>8138386.7000000002</v>
      </c>
      <c r="AO42" s="33">
        <f>0</f>
        <v>0</v>
      </c>
      <c r="AP42" s="33"/>
      <c r="AQ42" s="6">
        <f t="shared" ref="AQ42:AX42" si="27">0</f>
        <v>0</v>
      </c>
      <c r="AR42" s="6">
        <f t="shared" si="27"/>
        <v>0</v>
      </c>
      <c r="AS42" s="6">
        <f t="shared" si="27"/>
        <v>0</v>
      </c>
      <c r="AT42" s="6">
        <f t="shared" si="27"/>
        <v>0</v>
      </c>
      <c r="AU42" s="6">
        <f t="shared" si="27"/>
        <v>0</v>
      </c>
      <c r="AV42" s="6">
        <f t="shared" si="27"/>
        <v>0</v>
      </c>
      <c r="AW42" s="6">
        <f t="shared" si="27"/>
        <v>0</v>
      </c>
      <c r="AX42" s="6">
        <f t="shared" si="27"/>
        <v>0</v>
      </c>
      <c r="AY42" s="33">
        <f>8138386.7</f>
        <v>8138386.7000000002</v>
      </c>
      <c r="AZ42" s="33"/>
      <c r="BA42" s="33"/>
      <c r="BB42" s="6">
        <f>0</f>
        <v>0</v>
      </c>
    </row>
    <row r="43" spans="1:54" s="1" customFormat="1" ht="14.1" customHeight="1">
      <c r="A43" s="35" t="s">
        <v>69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 t="s">
        <v>16</v>
      </c>
      <c r="N43" s="36"/>
      <c r="O43" s="36" t="s">
        <v>16</v>
      </c>
      <c r="P43" s="36"/>
      <c r="Q43" s="36"/>
      <c r="R43" s="36" t="s">
        <v>16</v>
      </c>
      <c r="S43" s="36"/>
      <c r="T43" s="36"/>
      <c r="U43" s="29" t="s">
        <v>16</v>
      </c>
      <c r="V43" s="29"/>
      <c r="W43" s="29" t="s">
        <v>16</v>
      </c>
      <c r="X43" s="29"/>
      <c r="Y43" s="29" t="s">
        <v>16</v>
      </c>
      <c r="Z43" s="29"/>
      <c r="AA43" s="7" t="s">
        <v>16</v>
      </c>
      <c r="AB43" s="29" t="s">
        <v>16</v>
      </c>
      <c r="AC43" s="29"/>
      <c r="AD43" s="7" t="s">
        <v>16</v>
      </c>
      <c r="AE43" s="29" t="s">
        <v>16</v>
      </c>
      <c r="AF43" s="29"/>
      <c r="AG43" s="7" t="s">
        <v>16</v>
      </c>
      <c r="AH43" s="29" t="s">
        <v>16</v>
      </c>
      <c r="AI43" s="29"/>
      <c r="AJ43" s="7" t="s">
        <v>16</v>
      </c>
      <c r="AK43" s="29" t="s">
        <v>16</v>
      </c>
      <c r="AL43" s="29"/>
      <c r="AM43" s="7" t="s">
        <v>16</v>
      </c>
      <c r="AN43" s="7" t="s">
        <v>16</v>
      </c>
      <c r="AO43" s="29" t="s">
        <v>16</v>
      </c>
      <c r="AP43" s="29"/>
      <c r="AQ43" s="7" t="s">
        <v>16</v>
      </c>
      <c r="AR43" s="7" t="s">
        <v>16</v>
      </c>
      <c r="AS43" s="7" t="s">
        <v>16</v>
      </c>
      <c r="AT43" s="7" t="s">
        <v>16</v>
      </c>
      <c r="AU43" s="7" t="s">
        <v>16</v>
      </c>
      <c r="AV43" s="7" t="s">
        <v>16</v>
      </c>
      <c r="AW43" s="7" t="s">
        <v>16</v>
      </c>
      <c r="AX43" s="7" t="s">
        <v>16</v>
      </c>
      <c r="AY43" s="29" t="s">
        <v>16</v>
      </c>
      <c r="AZ43" s="29"/>
      <c r="BA43" s="29"/>
      <c r="BB43" s="7" t="s">
        <v>16</v>
      </c>
    </row>
    <row r="44" spans="1:54" s="1" customFormat="1" ht="14.1" customHeight="1">
      <c r="A44" s="30" t="s">
        <v>108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 t="s">
        <v>109</v>
      </c>
      <c r="N44" s="31"/>
      <c r="O44" s="31" t="s">
        <v>67</v>
      </c>
      <c r="P44" s="31"/>
      <c r="Q44" s="31"/>
      <c r="R44" s="31" t="s">
        <v>72</v>
      </c>
      <c r="S44" s="31"/>
      <c r="T44" s="31"/>
      <c r="U44" s="27">
        <f>7032244.16</f>
        <v>7032244.1600000001</v>
      </c>
      <c r="V44" s="27"/>
      <c r="W44" s="27">
        <f t="shared" ref="W44:W53" si="28">0</f>
        <v>0</v>
      </c>
      <c r="X44" s="27"/>
      <c r="Y44" s="27">
        <f t="shared" ref="Y44:Y53" si="29">0</f>
        <v>0</v>
      </c>
      <c r="Z44" s="27"/>
      <c r="AA44" s="8">
        <f t="shared" ref="AA44:AB53" si="30">0</f>
        <v>0</v>
      </c>
      <c r="AB44" s="27">
        <f t="shared" si="30"/>
        <v>0</v>
      </c>
      <c r="AC44" s="27"/>
      <c r="AD44" s="8">
        <f t="shared" ref="AD44:AE53" si="31">0</f>
        <v>0</v>
      </c>
      <c r="AE44" s="27">
        <f t="shared" si="31"/>
        <v>0</v>
      </c>
      <c r="AF44" s="27"/>
      <c r="AG44" s="8">
        <f t="shared" ref="AG44:AH53" si="32">0</f>
        <v>0</v>
      </c>
      <c r="AH44" s="27">
        <f t="shared" si="32"/>
        <v>0</v>
      </c>
      <c r="AI44" s="27"/>
      <c r="AJ44" s="8">
        <f t="shared" ref="AJ44:AJ53" si="33">0</f>
        <v>0</v>
      </c>
      <c r="AK44" s="27">
        <f>7032244.16</f>
        <v>7032244.1600000001</v>
      </c>
      <c r="AL44" s="27"/>
      <c r="AM44" s="8">
        <f t="shared" ref="AM44:AM53" si="34">0</f>
        <v>0</v>
      </c>
      <c r="AN44" s="8">
        <f>6370202.16</f>
        <v>6370202.1600000001</v>
      </c>
      <c r="AO44" s="27">
        <f t="shared" ref="AO44:AO53" si="35">0</f>
        <v>0</v>
      </c>
      <c r="AP44" s="27"/>
      <c r="AQ44" s="8">
        <f t="shared" ref="AQ44:AX53" si="36">0</f>
        <v>0</v>
      </c>
      <c r="AR44" s="8">
        <f t="shared" si="36"/>
        <v>0</v>
      </c>
      <c r="AS44" s="8">
        <f t="shared" si="36"/>
        <v>0</v>
      </c>
      <c r="AT44" s="8">
        <f t="shared" si="36"/>
        <v>0</v>
      </c>
      <c r="AU44" s="8">
        <f t="shared" si="36"/>
        <v>0</v>
      </c>
      <c r="AV44" s="8">
        <f t="shared" si="36"/>
        <v>0</v>
      </c>
      <c r="AW44" s="8">
        <f t="shared" si="36"/>
        <v>0</v>
      </c>
      <c r="AX44" s="8">
        <f t="shared" si="36"/>
        <v>0</v>
      </c>
      <c r="AY44" s="27">
        <f>6370202.16</f>
        <v>6370202.1600000001</v>
      </c>
      <c r="AZ44" s="27"/>
      <c r="BA44" s="27"/>
      <c r="BB44" s="8">
        <f t="shared" ref="BB44:BB53" si="37">0</f>
        <v>0</v>
      </c>
    </row>
    <row r="45" spans="1:54" s="1" customFormat="1" ht="24" customHeight="1">
      <c r="A45" s="42" t="s">
        <v>110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 t="s">
        <v>111</v>
      </c>
      <c r="N45" s="38"/>
      <c r="O45" s="38" t="s">
        <v>67</v>
      </c>
      <c r="P45" s="38"/>
      <c r="Q45" s="38"/>
      <c r="R45" s="38" t="s">
        <v>72</v>
      </c>
      <c r="S45" s="38"/>
      <c r="T45" s="38"/>
      <c r="U45" s="33">
        <f>6720244.16</f>
        <v>6720244.1600000001</v>
      </c>
      <c r="V45" s="33"/>
      <c r="W45" s="33">
        <f t="shared" si="28"/>
        <v>0</v>
      </c>
      <c r="X45" s="33"/>
      <c r="Y45" s="33">
        <f t="shared" si="29"/>
        <v>0</v>
      </c>
      <c r="Z45" s="33"/>
      <c r="AA45" s="6">
        <f t="shared" si="30"/>
        <v>0</v>
      </c>
      <c r="AB45" s="33">
        <f t="shared" si="30"/>
        <v>0</v>
      </c>
      <c r="AC45" s="33"/>
      <c r="AD45" s="6">
        <f t="shared" si="31"/>
        <v>0</v>
      </c>
      <c r="AE45" s="33">
        <f t="shared" si="31"/>
        <v>0</v>
      </c>
      <c r="AF45" s="33"/>
      <c r="AG45" s="6">
        <f t="shared" si="32"/>
        <v>0</v>
      </c>
      <c r="AH45" s="33">
        <f t="shared" si="32"/>
        <v>0</v>
      </c>
      <c r="AI45" s="33"/>
      <c r="AJ45" s="6">
        <f t="shared" si="33"/>
        <v>0</v>
      </c>
      <c r="AK45" s="33">
        <f>6720244.16</f>
        <v>6720244.1600000001</v>
      </c>
      <c r="AL45" s="33"/>
      <c r="AM45" s="6">
        <f t="shared" si="34"/>
        <v>0</v>
      </c>
      <c r="AN45" s="6">
        <f>6059061.53</f>
        <v>6059061.5300000003</v>
      </c>
      <c r="AO45" s="33">
        <f t="shared" si="35"/>
        <v>0</v>
      </c>
      <c r="AP45" s="33"/>
      <c r="AQ45" s="6">
        <f t="shared" si="36"/>
        <v>0</v>
      </c>
      <c r="AR45" s="6">
        <f t="shared" si="36"/>
        <v>0</v>
      </c>
      <c r="AS45" s="6">
        <f t="shared" si="36"/>
        <v>0</v>
      </c>
      <c r="AT45" s="6">
        <f t="shared" si="36"/>
        <v>0</v>
      </c>
      <c r="AU45" s="6">
        <f t="shared" si="36"/>
        <v>0</v>
      </c>
      <c r="AV45" s="6">
        <f t="shared" si="36"/>
        <v>0</v>
      </c>
      <c r="AW45" s="6">
        <f t="shared" si="36"/>
        <v>0</v>
      </c>
      <c r="AX45" s="6">
        <f t="shared" si="36"/>
        <v>0</v>
      </c>
      <c r="AY45" s="33">
        <f>6059061.53</f>
        <v>6059061.5300000003</v>
      </c>
      <c r="AZ45" s="33"/>
      <c r="BA45" s="33"/>
      <c r="BB45" s="6">
        <f t="shared" si="37"/>
        <v>0</v>
      </c>
    </row>
    <row r="46" spans="1:54" s="1" customFormat="1" ht="14.1" customHeight="1">
      <c r="A46" s="42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 t="s">
        <v>112</v>
      </c>
      <c r="N46" s="38"/>
      <c r="O46" s="38" t="s">
        <v>67</v>
      </c>
      <c r="P46" s="38"/>
      <c r="Q46" s="38"/>
      <c r="R46" s="38" t="s">
        <v>72</v>
      </c>
      <c r="S46" s="38"/>
      <c r="T46" s="38"/>
      <c r="U46" s="33">
        <f>312000</f>
        <v>312000</v>
      </c>
      <c r="V46" s="33"/>
      <c r="W46" s="33">
        <f t="shared" si="28"/>
        <v>0</v>
      </c>
      <c r="X46" s="33"/>
      <c r="Y46" s="33">
        <f t="shared" si="29"/>
        <v>0</v>
      </c>
      <c r="Z46" s="33"/>
      <c r="AA46" s="6">
        <f t="shared" si="30"/>
        <v>0</v>
      </c>
      <c r="AB46" s="33">
        <f t="shared" si="30"/>
        <v>0</v>
      </c>
      <c r="AC46" s="33"/>
      <c r="AD46" s="6">
        <f t="shared" si="31"/>
        <v>0</v>
      </c>
      <c r="AE46" s="33">
        <f t="shared" si="31"/>
        <v>0</v>
      </c>
      <c r="AF46" s="33"/>
      <c r="AG46" s="6">
        <f t="shared" si="32"/>
        <v>0</v>
      </c>
      <c r="AH46" s="33">
        <f t="shared" si="32"/>
        <v>0</v>
      </c>
      <c r="AI46" s="33"/>
      <c r="AJ46" s="6">
        <f t="shared" si="33"/>
        <v>0</v>
      </c>
      <c r="AK46" s="33">
        <f>312000</f>
        <v>312000</v>
      </c>
      <c r="AL46" s="33"/>
      <c r="AM46" s="6">
        <f t="shared" si="34"/>
        <v>0</v>
      </c>
      <c r="AN46" s="6">
        <f>311140.63</f>
        <v>311140.63</v>
      </c>
      <c r="AO46" s="33">
        <f t="shared" si="35"/>
        <v>0</v>
      </c>
      <c r="AP46" s="33"/>
      <c r="AQ46" s="6">
        <f t="shared" si="36"/>
        <v>0</v>
      </c>
      <c r="AR46" s="6">
        <f t="shared" si="36"/>
        <v>0</v>
      </c>
      <c r="AS46" s="6">
        <f t="shared" si="36"/>
        <v>0</v>
      </c>
      <c r="AT46" s="6">
        <f t="shared" si="36"/>
        <v>0</v>
      </c>
      <c r="AU46" s="6">
        <f t="shared" si="36"/>
        <v>0</v>
      </c>
      <c r="AV46" s="6">
        <f t="shared" si="36"/>
        <v>0</v>
      </c>
      <c r="AW46" s="6">
        <f t="shared" si="36"/>
        <v>0</v>
      </c>
      <c r="AX46" s="6">
        <f t="shared" si="36"/>
        <v>0</v>
      </c>
      <c r="AY46" s="33">
        <f>311140.63</f>
        <v>311140.63</v>
      </c>
      <c r="AZ46" s="33"/>
      <c r="BA46" s="33"/>
      <c r="BB46" s="6">
        <f t="shared" si="37"/>
        <v>0</v>
      </c>
    </row>
    <row r="47" spans="1:54" s="1" customFormat="1" ht="14.1" customHeight="1">
      <c r="A47" s="42" t="s">
        <v>93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 t="s">
        <v>113</v>
      </c>
      <c r="N47" s="38"/>
      <c r="O47" s="38" t="s">
        <v>67</v>
      </c>
      <c r="P47" s="38"/>
      <c r="Q47" s="38"/>
      <c r="R47" s="38" t="s">
        <v>79</v>
      </c>
      <c r="S47" s="38"/>
      <c r="T47" s="38"/>
      <c r="U47" s="33">
        <f>15000</f>
        <v>15000</v>
      </c>
      <c r="V47" s="33"/>
      <c r="W47" s="33">
        <f t="shared" si="28"/>
        <v>0</v>
      </c>
      <c r="X47" s="33"/>
      <c r="Y47" s="33">
        <f t="shared" si="29"/>
        <v>0</v>
      </c>
      <c r="Z47" s="33"/>
      <c r="AA47" s="6">
        <f t="shared" si="30"/>
        <v>0</v>
      </c>
      <c r="AB47" s="33">
        <f t="shared" si="30"/>
        <v>0</v>
      </c>
      <c r="AC47" s="33"/>
      <c r="AD47" s="6">
        <f t="shared" si="31"/>
        <v>0</v>
      </c>
      <c r="AE47" s="33">
        <f t="shared" si="31"/>
        <v>0</v>
      </c>
      <c r="AF47" s="33"/>
      <c r="AG47" s="6">
        <f t="shared" si="32"/>
        <v>0</v>
      </c>
      <c r="AH47" s="33">
        <f t="shared" si="32"/>
        <v>0</v>
      </c>
      <c r="AI47" s="33"/>
      <c r="AJ47" s="6">
        <f t="shared" si="33"/>
        <v>0</v>
      </c>
      <c r="AK47" s="33">
        <f>15000</f>
        <v>15000</v>
      </c>
      <c r="AL47" s="33"/>
      <c r="AM47" s="6">
        <f t="shared" si="34"/>
        <v>0</v>
      </c>
      <c r="AN47" s="6">
        <f>6500</f>
        <v>6500</v>
      </c>
      <c r="AO47" s="33">
        <f t="shared" si="35"/>
        <v>0</v>
      </c>
      <c r="AP47" s="33"/>
      <c r="AQ47" s="6">
        <f t="shared" si="36"/>
        <v>0</v>
      </c>
      <c r="AR47" s="6">
        <f t="shared" si="36"/>
        <v>0</v>
      </c>
      <c r="AS47" s="6">
        <f t="shared" si="36"/>
        <v>0</v>
      </c>
      <c r="AT47" s="6">
        <f t="shared" si="36"/>
        <v>0</v>
      </c>
      <c r="AU47" s="6">
        <f t="shared" si="36"/>
        <v>0</v>
      </c>
      <c r="AV47" s="6">
        <f t="shared" si="36"/>
        <v>0</v>
      </c>
      <c r="AW47" s="6">
        <f t="shared" si="36"/>
        <v>0</v>
      </c>
      <c r="AX47" s="6">
        <f t="shared" si="36"/>
        <v>0</v>
      </c>
      <c r="AY47" s="33">
        <f>6500</f>
        <v>6500</v>
      </c>
      <c r="AZ47" s="33"/>
      <c r="BA47" s="33"/>
      <c r="BB47" s="6">
        <f t="shared" si="37"/>
        <v>0</v>
      </c>
    </row>
    <row r="48" spans="1:54" s="1" customFormat="1" ht="24" customHeight="1">
      <c r="A48" s="42" t="s">
        <v>110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 t="s">
        <v>114</v>
      </c>
      <c r="N48" s="38"/>
      <c r="O48" s="38" t="s">
        <v>67</v>
      </c>
      <c r="P48" s="38"/>
      <c r="Q48" s="38"/>
      <c r="R48" s="38" t="s">
        <v>79</v>
      </c>
      <c r="S48" s="38"/>
      <c r="T48" s="38"/>
      <c r="U48" s="33">
        <f>15000</f>
        <v>15000</v>
      </c>
      <c r="V48" s="33"/>
      <c r="W48" s="33">
        <f t="shared" si="28"/>
        <v>0</v>
      </c>
      <c r="X48" s="33"/>
      <c r="Y48" s="33">
        <f t="shared" si="29"/>
        <v>0</v>
      </c>
      <c r="Z48" s="33"/>
      <c r="AA48" s="6">
        <f t="shared" si="30"/>
        <v>0</v>
      </c>
      <c r="AB48" s="33">
        <f t="shared" si="30"/>
        <v>0</v>
      </c>
      <c r="AC48" s="33"/>
      <c r="AD48" s="6">
        <f t="shared" si="31"/>
        <v>0</v>
      </c>
      <c r="AE48" s="33">
        <f t="shared" si="31"/>
        <v>0</v>
      </c>
      <c r="AF48" s="33"/>
      <c r="AG48" s="6">
        <f t="shared" si="32"/>
        <v>0</v>
      </c>
      <c r="AH48" s="33">
        <f t="shared" si="32"/>
        <v>0</v>
      </c>
      <c r="AI48" s="33"/>
      <c r="AJ48" s="6">
        <f t="shared" si="33"/>
        <v>0</v>
      </c>
      <c r="AK48" s="33">
        <f>15000</f>
        <v>15000</v>
      </c>
      <c r="AL48" s="33"/>
      <c r="AM48" s="6">
        <f t="shared" si="34"/>
        <v>0</v>
      </c>
      <c r="AN48" s="6">
        <f>6500</f>
        <v>6500</v>
      </c>
      <c r="AO48" s="33">
        <f t="shared" si="35"/>
        <v>0</v>
      </c>
      <c r="AP48" s="33"/>
      <c r="AQ48" s="6">
        <f t="shared" si="36"/>
        <v>0</v>
      </c>
      <c r="AR48" s="6">
        <f t="shared" si="36"/>
        <v>0</v>
      </c>
      <c r="AS48" s="6">
        <f t="shared" si="36"/>
        <v>0</v>
      </c>
      <c r="AT48" s="6">
        <f t="shared" si="36"/>
        <v>0</v>
      </c>
      <c r="AU48" s="6">
        <f t="shared" si="36"/>
        <v>0</v>
      </c>
      <c r="AV48" s="6">
        <f t="shared" si="36"/>
        <v>0</v>
      </c>
      <c r="AW48" s="6">
        <f t="shared" si="36"/>
        <v>0</v>
      </c>
      <c r="AX48" s="6">
        <f t="shared" si="36"/>
        <v>0</v>
      </c>
      <c r="AY48" s="33">
        <f>6500</f>
        <v>6500</v>
      </c>
      <c r="AZ48" s="33"/>
      <c r="BA48" s="33"/>
      <c r="BB48" s="6">
        <f t="shared" si="37"/>
        <v>0</v>
      </c>
    </row>
    <row r="49" spans="1:54" s="1" customFormat="1" ht="14.1" customHeight="1">
      <c r="A49" s="42" t="s">
        <v>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 t="s">
        <v>115</v>
      </c>
      <c r="N49" s="38"/>
      <c r="O49" s="38" t="s">
        <v>67</v>
      </c>
      <c r="P49" s="38"/>
      <c r="Q49" s="38"/>
      <c r="R49" s="38" t="s">
        <v>79</v>
      </c>
      <c r="S49" s="38"/>
      <c r="T49" s="38"/>
      <c r="U49" s="33">
        <f>0</f>
        <v>0</v>
      </c>
      <c r="V49" s="33"/>
      <c r="W49" s="33">
        <f t="shared" si="28"/>
        <v>0</v>
      </c>
      <c r="X49" s="33"/>
      <c r="Y49" s="33">
        <f t="shared" si="29"/>
        <v>0</v>
      </c>
      <c r="Z49" s="33"/>
      <c r="AA49" s="6">
        <f t="shared" si="30"/>
        <v>0</v>
      </c>
      <c r="AB49" s="33">
        <f t="shared" si="30"/>
        <v>0</v>
      </c>
      <c r="AC49" s="33"/>
      <c r="AD49" s="6">
        <f t="shared" si="31"/>
        <v>0</v>
      </c>
      <c r="AE49" s="33">
        <f t="shared" si="31"/>
        <v>0</v>
      </c>
      <c r="AF49" s="33"/>
      <c r="AG49" s="6">
        <f t="shared" si="32"/>
        <v>0</v>
      </c>
      <c r="AH49" s="33">
        <f t="shared" si="32"/>
        <v>0</v>
      </c>
      <c r="AI49" s="33"/>
      <c r="AJ49" s="6">
        <f t="shared" si="33"/>
        <v>0</v>
      </c>
      <c r="AK49" s="33">
        <f>0</f>
        <v>0</v>
      </c>
      <c r="AL49" s="33"/>
      <c r="AM49" s="6">
        <f t="shared" si="34"/>
        <v>0</v>
      </c>
      <c r="AN49" s="6">
        <f>0</f>
        <v>0</v>
      </c>
      <c r="AO49" s="33">
        <f t="shared" si="35"/>
        <v>0</v>
      </c>
      <c r="AP49" s="33"/>
      <c r="AQ49" s="6">
        <f t="shared" si="36"/>
        <v>0</v>
      </c>
      <c r="AR49" s="6">
        <f t="shared" si="36"/>
        <v>0</v>
      </c>
      <c r="AS49" s="6">
        <f t="shared" si="36"/>
        <v>0</v>
      </c>
      <c r="AT49" s="6">
        <f t="shared" si="36"/>
        <v>0</v>
      </c>
      <c r="AU49" s="6">
        <f t="shared" si="36"/>
        <v>0</v>
      </c>
      <c r="AV49" s="6">
        <f t="shared" si="36"/>
        <v>0</v>
      </c>
      <c r="AW49" s="6">
        <f t="shared" si="36"/>
        <v>0</v>
      </c>
      <c r="AX49" s="6">
        <f t="shared" si="36"/>
        <v>0</v>
      </c>
      <c r="AY49" s="33">
        <f>0</f>
        <v>0</v>
      </c>
      <c r="AZ49" s="33"/>
      <c r="BA49" s="33"/>
      <c r="BB49" s="6">
        <f t="shared" si="37"/>
        <v>0</v>
      </c>
    </row>
    <row r="50" spans="1:54" s="1" customFormat="1" ht="14.1" customHeight="1">
      <c r="A50" s="42" t="s">
        <v>116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 t="s">
        <v>117</v>
      </c>
      <c r="N50" s="38"/>
      <c r="O50" s="38" t="s">
        <v>67</v>
      </c>
      <c r="P50" s="38"/>
      <c r="Q50" s="38"/>
      <c r="R50" s="38" t="s">
        <v>84</v>
      </c>
      <c r="S50" s="38"/>
      <c r="T50" s="38"/>
      <c r="U50" s="33">
        <f>1834520.96</f>
        <v>1834520.96</v>
      </c>
      <c r="V50" s="33"/>
      <c r="W50" s="33">
        <f t="shared" si="28"/>
        <v>0</v>
      </c>
      <c r="X50" s="33"/>
      <c r="Y50" s="33">
        <f t="shared" si="29"/>
        <v>0</v>
      </c>
      <c r="Z50" s="33"/>
      <c r="AA50" s="6">
        <f t="shared" si="30"/>
        <v>0</v>
      </c>
      <c r="AB50" s="33">
        <f t="shared" si="30"/>
        <v>0</v>
      </c>
      <c r="AC50" s="33"/>
      <c r="AD50" s="6">
        <f t="shared" si="31"/>
        <v>0</v>
      </c>
      <c r="AE50" s="33">
        <f t="shared" si="31"/>
        <v>0</v>
      </c>
      <c r="AF50" s="33"/>
      <c r="AG50" s="6">
        <f t="shared" si="32"/>
        <v>0</v>
      </c>
      <c r="AH50" s="33">
        <f t="shared" si="32"/>
        <v>0</v>
      </c>
      <c r="AI50" s="33"/>
      <c r="AJ50" s="6">
        <f t="shared" si="33"/>
        <v>0</v>
      </c>
      <c r="AK50" s="33">
        <f>1834520.96</f>
        <v>1834520.96</v>
      </c>
      <c r="AL50" s="33"/>
      <c r="AM50" s="6">
        <f t="shared" si="34"/>
        <v>0</v>
      </c>
      <c r="AN50" s="6">
        <f>1731134.54</f>
        <v>1731134.54</v>
      </c>
      <c r="AO50" s="33">
        <f t="shared" si="35"/>
        <v>0</v>
      </c>
      <c r="AP50" s="33"/>
      <c r="AQ50" s="6">
        <f t="shared" si="36"/>
        <v>0</v>
      </c>
      <c r="AR50" s="6">
        <f t="shared" si="36"/>
        <v>0</v>
      </c>
      <c r="AS50" s="6">
        <f t="shared" si="36"/>
        <v>0</v>
      </c>
      <c r="AT50" s="6">
        <f t="shared" si="36"/>
        <v>0</v>
      </c>
      <c r="AU50" s="6">
        <f t="shared" si="36"/>
        <v>0</v>
      </c>
      <c r="AV50" s="6">
        <f t="shared" si="36"/>
        <v>0</v>
      </c>
      <c r="AW50" s="6">
        <f t="shared" si="36"/>
        <v>0</v>
      </c>
      <c r="AX50" s="6">
        <f t="shared" si="36"/>
        <v>0</v>
      </c>
      <c r="AY50" s="33">
        <f>1731134.54</f>
        <v>1731134.54</v>
      </c>
      <c r="AZ50" s="33"/>
      <c r="BA50" s="33"/>
      <c r="BB50" s="6">
        <f t="shared" si="37"/>
        <v>0</v>
      </c>
    </row>
    <row r="51" spans="1:54" s="1" customFormat="1" ht="24" customHeight="1">
      <c r="A51" s="42" t="s">
        <v>110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 t="s">
        <v>118</v>
      </c>
      <c r="N51" s="38"/>
      <c r="O51" s="38" t="s">
        <v>67</v>
      </c>
      <c r="P51" s="38"/>
      <c r="Q51" s="38"/>
      <c r="R51" s="38" t="s">
        <v>84</v>
      </c>
      <c r="S51" s="38"/>
      <c r="T51" s="38"/>
      <c r="U51" s="33">
        <f>1767382.59</f>
        <v>1767382.59</v>
      </c>
      <c r="V51" s="33"/>
      <c r="W51" s="33">
        <f t="shared" si="28"/>
        <v>0</v>
      </c>
      <c r="X51" s="33"/>
      <c r="Y51" s="33">
        <f t="shared" si="29"/>
        <v>0</v>
      </c>
      <c r="Z51" s="33"/>
      <c r="AA51" s="6">
        <f t="shared" si="30"/>
        <v>0</v>
      </c>
      <c r="AB51" s="33">
        <f t="shared" si="30"/>
        <v>0</v>
      </c>
      <c r="AC51" s="33"/>
      <c r="AD51" s="6">
        <f t="shared" si="31"/>
        <v>0</v>
      </c>
      <c r="AE51" s="33">
        <f t="shared" si="31"/>
        <v>0</v>
      </c>
      <c r="AF51" s="33"/>
      <c r="AG51" s="6">
        <f t="shared" si="32"/>
        <v>0</v>
      </c>
      <c r="AH51" s="33">
        <f t="shared" si="32"/>
        <v>0</v>
      </c>
      <c r="AI51" s="33"/>
      <c r="AJ51" s="6">
        <f t="shared" si="33"/>
        <v>0</v>
      </c>
      <c r="AK51" s="33">
        <f>1767382.59</f>
        <v>1767382.59</v>
      </c>
      <c r="AL51" s="33"/>
      <c r="AM51" s="6">
        <f t="shared" si="34"/>
        <v>0</v>
      </c>
      <c r="AN51" s="6">
        <f>1663996.17</f>
        <v>1663996.17</v>
      </c>
      <c r="AO51" s="33">
        <f t="shared" si="35"/>
        <v>0</v>
      </c>
      <c r="AP51" s="33"/>
      <c r="AQ51" s="6">
        <f t="shared" si="36"/>
        <v>0</v>
      </c>
      <c r="AR51" s="6">
        <f t="shared" si="36"/>
        <v>0</v>
      </c>
      <c r="AS51" s="6">
        <f t="shared" si="36"/>
        <v>0</v>
      </c>
      <c r="AT51" s="6">
        <f t="shared" si="36"/>
        <v>0</v>
      </c>
      <c r="AU51" s="6">
        <f t="shared" si="36"/>
        <v>0</v>
      </c>
      <c r="AV51" s="6">
        <f t="shared" si="36"/>
        <v>0</v>
      </c>
      <c r="AW51" s="6">
        <f t="shared" si="36"/>
        <v>0</v>
      </c>
      <c r="AX51" s="6">
        <f t="shared" si="36"/>
        <v>0</v>
      </c>
      <c r="AY51" s="33">
        <f>1663996.17</f>
        <v>1663996.17</v>
      </c>
      <c r="AZ51" s="33"/>
      <c r="BA51" s="33"/>
      <c r="BB51" s="6">
        <f t="shared" si="37"/>
        <v>0</v>
      </c>
    </row>
    <row r="52" spans="1:54" s="1" customFormat="1" ht="14.1" customHeight="1">
      <c r="A52" s="42" t="s">
        <v>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 t="s">
        <v>119</v>
      </c>
      <c r="N52" s="38"/>
      <c r="O52" s="38" t="s">
        <v>67</v>
      </c>
      <c r="P52" s="38"/>
      <c r="Q52" s="38"/>
      <c r="R52" s="38" t="s">
        <v>84</v>
      </c>
      <c r="S52" s="38"/>
      <c r="T52" s="38"/>
      <c r="U52" s="33">
        <f>67138.37</f>
        <v>67138.37</v>
      </c>
      <c r="V52" s="33"/>
      <c r="W52" s="33">
        <f t="shared" si="28"/>
        <v>0</v>
      </c>
      <c r="X52" s="33"/>
      <c r="Y52" s="33">
        <f t="shared" si="29"/>
        <v>0</v>
      </c>
      <c r="Z52" s="33"/>
      <c r="AA52" s="6">
        <f t="shared" si="30"/>
        <v>0</v>
      </c>
      <c r="AB52" s="33">
        <f t="shared" si="30"/>
        <v>0</v>
      </c>
      <c r="AC52" s="33"/>
      <c r="AD52" s="6">
        <f t="shared" si="31"/>
        <v>0</v>
      </c>
      <c r="AE52" s="33">
        <f t="shared" si="31"/>
        <v>0</v>
      </c>
      <c r="AF52" s="33"/>
      <c r="AG52" s="6">
        <f t="shared" si="32"/>
        <v>0</v>
      </c>
      <c r="AH52" s="33">
        <f t="shared" si="32"/>
        <v>0</v>
      </c>
      <c r="AI52" s="33"/>
      <c r="AJ52" s="6">
        <f t="shared" si="33"/>
        <v>0</v>
      </c>
      <c r="AK52" s="33">
        <f>67138.37</f>
        <v>67138.37</v>
      </c>
      <c r="AL52" s="33"/>
      <c r="AM52" s="6">
        <f t="shared" si="34"/>
        <v>0</v>
      </c>
      <c r="AN52" s="6">
        <f>67138.37</f>
        <v>67138.37</v>
      </c>
      <c r="AO52" s="33">
        <f t="shared" si="35"/>
        <v>0</v>
      </c>
      <c r="AP52" s="33"/>
      <c r="AQ52" s="6">
        <f t="shared" si="36"/>
        <v>0</v>
      </c>
      <c r="AR52" s="6">
        <f t="shared" si="36"/>
        <v>0</v>
      </c>
      <c r="AS52" s="6">
        <f t="shared" si="36"/>
        <v>0</v>
      </c>
      <c r="AT52" s="6">
        <f t="shared" si="36"/>
        <v>0</v>
      </c>
      <c r="AU52" s="6">
        <f t="shared" si="36"/>
        <v>0</v>
      </c>
      <c r="AV52" s="6">
        <f t="shared" si="36"/>
        <v>0</v>
      </c>
      <c r="AW52" s="6">
        <f t="shared" si="36"/>
        <v>0</v>
      </c>
      <c r="AX52" s="6">
        <f t="shared" si="36"/>
        <v>0</v>
      </c>
      <c r="AY52" s="33">
        <f>67138.37</f>
        <v>67138.37</v>
      </c>
      <c r="AZ52" s="33"/>
      <c r="BA52" s="33"/>
      <c r="BB52" s="6">
        <f t="shared" si="37"/>
        <v>0</v>
      </c>
    </row>
    <row r="53" spans="1:54" s="1" customFormat="1" ht="33.950000000000003" customHeight="1">
      <c r="A53" s="42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 t="s">
        <v>121</v>
      </c>
      <c r="N53" s="38"/>
      <c r="O53" s="38" t="s">
        <v>67</v>
      </c>
      <c r="P53" s="38"/>
      <c r="Q53" s="38"/>
      <c r="R53" s="38" t="s">
        <v>68</v>
      </c>
      <c r="S53" s="38"/>
      <c r="T53" s="38"/>
      <c r="U53" s="33">
        <f>0</f>
        <v>0</v>
      </c>
      <c r="V53" s="33"/>
      <c r="W53" s="33">
        <f t="shared" si="28"/>
        <v>0</v>
      </c>
      <c r="X53" s="33"/>
      <c r="Y53" s="33">
        <f t="shared" si="29"/>
        <v>0</v>
      </c>
      <c r="Z53" s="33"/>
      <c r="AA53" s="6">
        <f t="shared" si="30"/>
        <v>0</v>
      </c>
      <c r="AB53" s="33">
        <f t="shared" si="30"/>
        <v>0</v>
      </c>
      <c r="AC53" s="33"/>
      <c r="AD53" s="6">
        <f t="shared" si="31"/>
        <v>0</v>
      </c>
      <c r="AE53" s="33">
        <f t="shared" si="31"/>
        <v>0</v>
      </c>
      <c r="AF53" s="33"/>
      <c r="AG53" s="6">
        <f t="shared" si="32"/>
        <v>0</v>
      </c>
      <c r="AH53" s="33">
        <f t="shared" si="32"/>
        <v>0</v>
      </c>
      <c r="AI53" s="33"/>
      <c r="AJ53" s="6">
        <f t="shared" si="33"/>
        <v>0</v>
      </c>
      <c r="AK53" s="33">
        <f>0</f>
        <v>0</v>
      </c>
      <c r="AL53" s="33"/>
      <c r="AM53" s="6">
        <f t="shared" si="34"/>
        <v>0</v>
      </c>
      <c r="AN53" s="6">
        <f>0</f>
        <v>0</v>
      </c>
      <c r="AO53" s="33">
        <f t="shared" si="35"/>
        <v>0</v>
      </c>
      <c r="AP53" s="33"/>
      <c r="AQ53" s="6">
        <f t="shared" si="36"/>
        <v>0</v>
      </c>
      <c r="AR53" s="6">
        <f t="shared" si="36"/>
        <v>0</v>
      </c>
      <c r="AS53" s="6">
        <f t="shared" si="36"/>
        <v>0</v>
      </c>
      <c r="AT53" s="6">
        <f t="shared" si="36"/>
        <v>0</v>
      </c>
      <c r="AU53" s="6">
        <f t="shared" si="36"/>
        <v>0</v>
      </c>
      <c r="AV53" s="6">
        <f t="shared" si="36"/>
        <v>0</v>
      </c>
      <c r="AW53" s="6">
        <f t="shared" si="36"/>
        <v>0</v>
      </c>
      <c r="AX53" s="6">
        <f t="shared" si="36"/>
        <v>0</v>
      </c>
      <c r="AY53" s="33">
        <f>0</f>
        <v>0</v>
      </c>
      <c r="AZ53" s="33"/>
      <c r="BA53" s="33"/>
      <c r="BB53" s="6">
        <f t="shared" si="37"/>
        <v>0</v>
      </c>
    </row>
    <row r="54" spans="1:54" s="1" customFormat="1" ht="14.1" customHeight="1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 t="s">
        <v>16</v>
      </c>
      <c r="N54" s="36"/>
      <c r="O54" s="36" t="s">
        <v>16</v>
      </c>
      <c r="P54" s="36"/>
      <c r="Q54" s="36"/>
      <c r="R54" s="36" t="s">
        <v>16</v>
      </c>
      <c r="S54" s="36"/>
      <c r="T54" s="36"/>
      <c r="U54" s="29" t="s">
        <v>16</v>
      </c>
      <c r="V54" s="29"/>
      <c r="W54" s="29" t="s">
        <v>16</v>
      </c>
      <c r="X54" s="29"/>
      <c r="Y54" s="29" t="s">
        <v>16</v>
      </c>
      <c r="Z54" s="29"/>
      <c r="AA54" s="7" t="s">
        <v>16</v>
      </c>
      <c r="AB54" s="29" t="s">
        <v>16</v>
      </c>
      <c r="AC54" s="29"/>
      <c r="AD54" s="7" t="s">
        <v>16</v>
      </c>
      <c r="AE54" s="29" t="s">
        <v>16</v>
      </c>
      <c r="AF54" s="29"/>
      <c r="AG54" s="7" t="s">
        <v>16</v>
      </c>
      <c r="AH54" s="29" t="s">
        <v>16</v>
      </c>
      <c r="AI54" s="29"/>
      <c r="AJ54" s="7" t="s">
        <v>16</v>
      </c>
      <c r="AK54" s="29" t="s">
        <v>16</v>
      </c>
      <c r="AL54" s="29"/>
      <c r="AM54" s="7" t="s">
        <v>16</v>
      </c>
      <c r="AN54" s="7" t="s">
        <v>16</v>
      </c>
      <c r="AO54" s="29" t="s">
        <v>16</v>
      </c>
      <c r="AP54" s="29"/>
      <c r="AQ54" s="7" t="s">
        <v>16</v>
      </c>
      <c r="AR54" s="7" t="s">
        <v>16</v>
      </c>
      <c r="AS54" s="7" t="s">
        <v>16</v>
      </c>
      <c r="AT54" s="7" t="s">
        <v>16</v>
      </c>
      <c r="AU54" s="7" t="s">
        <v>16</v>
      </c>
      <c r="AV54" s="7" t="s">
        <v>16</v>
      </c>
      <c r="AW54" s="7" t="s">
        <v>16</v>
      </c>
      <c r="AX54" s="7" t="s">
        <v>16</v>
      </c>
      <c r="AY54" s="29" t="s">
        <v>16</v>
      </c>
      <c r="AZ54" s="29"/>
      <c r="BA54" s="29"/>
      <c r="BB54" s="7" t="s">
        <v>16</v>
      </c>
    </row>
    <row r="55" spans="1:54" s="1" customFormat="1" ht="14.1" customHeight="1">
      <c r="A55" s="30" t="s">
        <v>122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 t="s">
        <v>123</v>
      </c>
      <c r="N55" s="31"/>
      <c r="O55" s="31" t="s">
        <v>67</v>
      </c>
      <c r="P55" s="31"/>
      <c r="Q55" s="31"/>
      <c r="R55" s="31" t="s">
        <v>72</v>
      </c>
      <c r="S55" s="31"/>
      <c r="T55" s="31"/>
      <c r="U55" s="27">
        <f t="shared" ref="U55:U64" si="38">0</f>
        <v>0</v>
      </c>
      <c r="V55" s="27"/>
      <c r="W55" s="27">
        <f t="shared" ref="W55:W64" si="39">0</f>
        <v>0</v>
      </c>
      <c r="X55" s="27"/>
      <c r="Y55" s="27">
        <f t="shared" ref="Y55:Y64" si="40">0</f>
        <v>0</v>
      </c>
      <c r="Z55" s="27"/>
      <c r="AA55" s="8">
        <f t="shared" ref="AA55:AB64" si="41">0</f>
        <v>0</v>
      </c>
      <c r="AB55" s="27">
        <f t="shared" si="41"/>
        <v>0</v>
      </c>
      <c r="AC55" s="27"/>
      <c r="AD55" s="8">
        <f t="shared" ref="AD55:AE64" si="42">0</f>
        <v>0</v>
      </c>
      <c r="AE55" s="27">
        <f t="shared" si="42"/>
        <v>0</v>
      </c>
      <c r="AF55" s="27"/>
      <c r="AG55" s="8">
        <f t="shared" ref="AG55:AH64" si="43">0</f>
        <v>0</v>
      </c>
      <c r="AH55" s="27">
        <f t="shared" si="43"/>
        <v>0</v>
      </c>
      <c r="AI55" s="27"/>
      <c r="AJ55" s="8">
        <f t="shared" ref="AJ55:AK64" si="44">0</f>
        <v>0</v>
      </c>
      <c r="AK55" s="27">
        <f t="shared" si="44"/>
        <v>0</v>
      </c>
      <c r="AL55" s="27"/>
      <c r="AM55" s="8">
        <f t="shared" ref="AM55:AO64" si="45">0</f>
        <v>0</v>
      </c>
      <c r="AN55" s="8">
        <f t="shared" si="45"/>
        <v>0</v>
      </c>
      <c r="AO55" s="27">
        <f t="shared" si="45"/>
        <v>0</v>
      </c>
      <c r="AP55" s="27"/>
      <c r="AQ55" s="8">
        <f t="shared" ref="AQ55:AY64" si="46">0</f>
        <v>0</v>
      </c>
      <c r="AR55" s="8">
        <f t="shared" si="46"/>
        <v>0</v>
      </c>
      <c r="AS55" s="8">
        <f t="shared" si="46"/>
        <v>0</v>
      </c>
      <c r="AT55" s="8">
        <f t="shared" si="46"/>
        <v>0</v>
      </c>
      <c r="AU55" s="8">
        <f t="shared" si="46"/>
        <v>0</v>
      </c>
      <c r="AV55" s="8">
        <f t="shared" si="46"/>
        <v>0</v>
      </c>
      <c r="AW55" s="8">
        <f t="shared" si="46"/>
        <v>0</v>
      </c>
      <c r="AX55" s="8">
        <f t="shared" si="46"/>
        <v>0</v>
      </c>
      <c r="AY55" s="27">
        <f t="shared" si="46"/>
        <v>0</v>
      </c>
      <c r="AZ55" s="27"/>
      <c r="BA55" s="27"/>
      <c r="BB55" s="8">
        <f t="shared" ref="BB55:BB64" si="47">0</f>
        <v>0</v>
      </c>
    </row>
    <row r="56" spans="1:54" s="1" customFormat="1" ht="24" customHeight="1">
      <c r="A56" s="42" t="s">
        <v>110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 t="s">
        <v>124</v>
      </c>
      <c r="N56" s="38"/>
      <c r="O56" s="38" t="s">
        <v>67</v>
      </c>
      <c r="P56" s="38"/>
      <c r="Q56" s="38"/>
      <c r="R56" s="38" t="s">
        <v>72</v>
      </c>
      <c r="S56" s="38"/>
      <c r="T56" s="38"/>
      <c r="U56" s="33">
        <f t="shared" si="38"/>
        <v>0</v>
      </c>
      <c r="V56" s="33"/>
      <c r="W56" s="33">
        <f t="shared" si="39"/>
        <v>0</v>
      </c>
      <c r="X56" s="33"/>
      <c r="Y56" s="33">
        <f t="shared" si="40"/>
        <v>0</v>
      </c>
      <c r="Z56" s="33"/>
      <c r="AA56" s="6">
        <f t="shared" si="41"/>
        <v>0</v>
      </c>
      <c r="AB56" s="33">
        <f t="shared" si="41"/>
        <v>0</v>
      </c>
      <c r="AC56" s="33"/>
      <c r="AD56" s="6">
        <f t="shared" si="42"/>
        <v>0</v>
      </c>
      <c r="AE56" s="33">
        <f t="shared" si="42"/>
        <v>0</v>
      </c>
      <c r="AF56" s="33"/>
      <c r="AG56" s="6">
        <f t="shared" si="43"/>
        <v>0</v>
      </c>
      <c r="AH56" s="33">
        <f t="shared" si="43"/>
        <v>0</v>
      </c>
      <c r="AI56" s="33"/>
      <c r="AJ56" s="6">
        <f t="shared" si="44"/>
        <v>0</v>
      </c>
      <c r="AK56" s="33">
        <f t="shared" si="44"/>
        <v>0</v>
      </c>
      <c r="AL56" s="33"/>
      <c r="AM56" s="6">
        <f t="shared" si="45"/>
        <v>0</v>
      </c>
      <c r="AN56" s="6">
        <f t="shared" si="45"/>
        <v>0</v>
      </c>
      <c r="AO56" s="33">
        <f t="shared" si="45"/>
        <v>0</v>
      </c>
      <c r="AP56" s="33"/>
      <c r="AQ56" s="6">
        <f t="shared" si="46"/>
        <v>0</v>
      </c>
      <c r="AR56" s="6">
        <f t="shared" si="46"/>
        <v>0</v>
      </c>
      <c r="AS56" s="6">
        <f t="shared" si="46"/>
        <v>0</v>
      </c>
      <c r="AT56" s="6">
        <f t="shared" si="46"/>
        <v>0</v>
      </c>
      <c r="AU56" s="6">
        <f t="shared" si="46"/>
        <v>0</v>
      </c>
      <c r="AV56" s="6">
        <f t="shared" si="46"/>
        <v>0</v>
      </c>
      <c r="AW56" s="6">
        <f t="shared" si="46"/>
        <v>0</v>
      </c>
      <c r="AX56" s="6">
        <f t="shared" si="46"/>
        <v>0</v>
      </c>
      <c r="AY56" s="33">
        <f t="shared" si="46"/>
        <v>0</v>
      </c>
      <c r="AZ56" s="33"/>
      <c r="BA56" s="33"/>
      <c r="BB56" s="6">
        <f t="shared" si="47"/>
        <v>0</v>
      </c>
    </row>
    <row r="57" spans="1:54" s="1" customFormat="1" ht="14.1" customHeight="1">
      <c r="A57" s="42" t="s">
        <v>75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 t="s">
        <v>125</v>
      </c>
      <c r="N57" s="38"/>
      <c r="O57" s="38" t="s">
        <v>67</v>
      </c>
      <c r="P57" s="38"/>
      <c r="Q57" s="38"/>
      <c r="R57" s="38" t="s">
        <v>72</v>
      </c>
      <c r="S57" s="38"/>
      <c r="T57" s="38"/>
      <c r="U57" s="33">
        <f t="shared" si="38"/>
        <v>0</v>
      </c>
      <c r="V57" s="33"/>
      <c r="W57" s="33">
        <f t="shared" si="39"/>
        <v>0</v>
      </c>
      <c r="X57" s="33"/>
      <c r="Y57" s="33">
        <f t="shared" si="40"/>
        <v>0</v>
      </c>
      <c r="Z57" s="33"/>
      <c r="AA57" s="6">
        <f t="shared" si="41"/>
        <v>0</v>
      </c>
      <c r="AB57" s="33">
        <f t="shared" si="41"/>
        <v>0</v>
      </c>
      <c r="AC57" s="33"/>
      <c r="AD57" s="6">
        <f t="shared" si="42"/>
        <v>0</v>
      </c>
      <c r="AE57" s="33">
        <f t="shared" si="42"/>
        <v>0</v>
      </c>
      <c r="AF57" s="33"/>
      <c r="AG57" s="6">
        <f t="shared" si="43"/>
        <v>0</v>
      </c>
      <c r="AH57" s="33">
        <f t="shared" si="43"/>
        <v>0</v>
      </c>
      <c r="AI57" s="33"/>
      <c r="AJ57" s="6">
        <f t="shared" si="44"/>
        <v>0</v>
      </c>
      <c r="AK57" s="33">
        <f t="shared" si="44"/>
        <v>0</v>
      </c>
      <c r="AL57" s="33"/>
      <c r="AM57" s="6">
        <f t="shared" si="45"/>
        <v>0</v>
      </c>
      <c r="AN57" s="6">
        <f t="shared" si="45"/>
        <v>0</v>
      </c>
      <c r="AO57" s="33">
        <f t="shared" si="45"/>
        <v>0</v>
      </c>
      <c r="AP57" s="33"/>
      <c r="AQ57" s="6">
        <f t="shared" si="46"/>
        <v>0</v>
      </c>
      <c r="AR57" s="6">
        <f t="shared" si="46"/>
        <v>0</v>
      </c>
      <c r="AS57" s="6">
        <f t="shared" si="46"/>
        <v>0</v>
      </c>
      <c r="AT57" s="6">
        <f t="shared" si="46"/>
        <v>0</v>
      </c>
      <c r="AU57" s="6">
        <f t="shared" si="46"/>
        <v>0</v>
      </c>
      <c r="AV57" s="6">
        <f t="shared" si="46"/>
        <v>0</v>
      </c>
      <c r="AW57" s="6">
        <f t="shared" si="46"/>
        <v>0</v>
      </c>
      <c r="AX57" s="6">
        <f t="shared" si="46"/>
        <v>0</v>
      </c>
      <c r="AY57" s="33">
        <f t="shared" si="46"/>
        <v>0</v>
      </c>
      <c r="AZ57" s="33"/>
      <c r="BA57" s="33"/>
      <c r="BB57" s="6">
        <f t="shared" si="47"/>
        <v>0</v>
      </c>
    </row>
    <row r="58" spans="1:54" s="1" customFormat="1" ht="14.1" customHeight="1">
      <c r="A58" s="42" t="s">
        <v>93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 t="s">
        <v>126</v>
      </c>
      <c r="N58" s="38"/>
      <c r="O58" s="38" t="s">
        <v>67</v>
      </c>
      <c r="P58" s="38"/>
      <c r="Q58" s="38"/>
      <c r="R58" s="38" t="s">
        <v>79</v>
      </c>
      <c r="S58" s="38"/>
      <c r="T58" s="38"/>
      <c r="U58" s="33">
        <f t="shared" si="38"/>
        <v>0</v>
      </c>
      <c r="V58" s="33"/>
      <c r="W58" s="33">
        <f t="shared" si="39"/>
        <v>0</v>
      </c>
      <c r="X58" s="33"/>
      <c r="Y58" s="33">
        <f t="shared" si="40"/>
        <v>0</v>
      </c>
      <c r="Z58" s="33"/>
      <c r="AA58" s="6">
        <f t="shared" si="41"/>
        <v>0</v>
      </c>
      <c r="AB58" s="33">
        <f t="shared" si="41"/>
        <v>0</v>
      </c>
      <c r="AC58" s="33"/>
      <c r="AD58" s="6">
        <f t="shared" si="42"/>
        <v>0</v>
      </c>
      <c r="AE58" s="33">
        <f t="shared" si="42"/>
        <v>0</v>
      </c>
      <c r="AF58" s="33"/>
      <c r="AG58" s="6">
        <f t="shared" si="43"/>
        <v>0</v>
      </c>
      <c r="AH58" s="33">
        <f t="shared" si="43"/>
        <v>0</v>
      </c>
      <c r="AI58" s="33"/>
      <c r="AJ58" s="6">
        <f t="shared" si="44"/>
        <v>0</v>
      </c>
      <c r="AK58" s="33">
        <f t="shared" si="44"/>
        <v>0</v>
      </c>
      <c r="AL58" s="33"/>
      <c r="AM58" s="6">
        <f t="shared" si="45"/>
        <v>0</v>
      </c>
      <c r="AN58" s="6">
        <f t="shared" si="45"/>
        <v>0</v>
      </c>
      <c r="AO58" s="33">
        <f t="shared" si="45"/>
        <v>0</v>
      </c>
      <c r="AP58" s="33"/>
      <c r="AQ58" s="6">
        <f t="shared" si="46"/>
        <v>0</v>
      </c>
      <c r="AR58" s="6">
        <f t="shared" si="46"/>
        <v>0</v>
      </c>
      <c r="AS58" s="6">
        <f t="shared" si="46"/>
        <v>0</v>
      </c>
      <c r="AT58" s="6">
        <f t="shared" si="46"/>
        <v>0</v>
      </c>
      <c r="AU58" s="6">
        <f t="shared" si="46"/>
        <v>0</v>
      </c>
      <c r="AV58" s="6">
        <f t="shared" si="46"/>
        <v>0</v>
      </c>
      <c r="AW58" s="6">
        <f t="shared" si="46"/>
        <v>0</v>
      </c>
      <c r="AX58" s="6">
        <f t="shared" si="46"/>
        <v>0</v>
      </c>
      <c r="AY58" s="33">
        <f t="shared" si="46"/>
        <v>0</v>
      </c>
      <c r="AZ58" s="33"/>
      <c r="BA58" s="33"/>
      <c r="BB58" s="6">
        <f t="shared" si="47"/>
        <v>0</v>
      </c>
    </row>
    <row r="59" spans="1:54" s="1" customFormat="1" ht="24" customHeight="1">
      <c r="A59" s="42" t="s">
        <v>110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 t="s">
        <v>127</v>
      </c>
      <c r="N59" s="38"/>
      <c r="O59" s="38" t="s">
        <v>67</v>
      </c>
      <c r="P59" s="38"/>
      <c r="Q59" s="38"/>
      <c r="R59" s="38" t="s">
        <v>79</v>
      </c>
      <c r="S59" s="38"/>
      <c r="T59" s="38"/>
      <c r="U59" s="33">
        <f t="shared" si="38"/>
        <v>0</v>
      </c>
      <c r="V59" s="33"/>
      <c r="W59" s="33">
        <f t="shared" si="39"/>
        <v>0</v>
      </c>
      <c r="X59" s="33"/>
      <c r="Y59" s="33">
        <f t="shared" si="40"/>
        <v>0</v>
      </c>
      <c r="Z59" s="33"/>
      <c r="AA59" s="6">
        <f t="shared" si="41"/>
        <v>0</v>
      </c>
      <c r="AB59" s="33">
        <f t="shared" si="41"/>
        <v>0</v>
      </c>
      <c r="AC59" s="33"/>
      <c r="AD59" s="6">
        <f t="shared" si="42"/>
        <v>0</v>
      </c>
      <c r="AE59" s="33">
        <f t="shared" si="42"/>
        <v>0</v>
      </c>
      <c r="AF59" s="33"/>
      <c r="AG59" s="6">
        <f t="shared" si="43"/>
        <v>0</v>
      </c>
      <c r="AH59" s="33">
        <f t="shared" si="43"/>
        <v>0</v>
      </c>
      <c r="AI59" s="33"/>
      <c r="AJ59" s="6">
        <f t="shared" si="44"/>
        <v>0</v>
      </c>
      <c r="AK59" s="33">
        <f t="shared" si="44"/>
        <v>0</v>
      </c>
      <c r="AL59" s="33"/>
      <c r="AM59" s="6">
        <f t="shared" si="45"/>
        <v>0</v>
      </c>
      <c r="AN59" s="6">
        <f t="shared" si="45"/>
        <v>0</v>
      </c>
      <c r="AO59" s="33">
        <f t="shared" si="45"/>
        <v>0</v>
      </c>
      <c r="AP59" s="33"/>
      <c r="AQ59" s="6">
        <f t="shared" si="46"/>
        <v>0</v>
      </c>
      <c r="AR59" s="6">
        <f t="shared" si="46"/>
        <v>0</v>
      </c>
      <c r="AS59" s="6">
        <f t="shared" si="46"/>
        <v>0</v>
      </c>
      <c r="AT59" s="6">
        <f t="shared" si="46"/>
        <v>0</v>
      </c>
      <c r="AU59" s="6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33">
        <f t="shared" si="46"/>
        <v>0</v>
      </c>
      <c r="AZ59" s="33"/>
      <c r="BA59" s="33"/>
      <c r="BB59" s="6">
        <f t="shared" si="47"/>
        <v>0</v>
      </c>
    </row>
    <row r="60" spans="1:54" s="1" customFormat="1" ht="14.1" customHeight="1">
      <c r="A60" s="42" t="s">
        <v>75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 t="s">
        <v>128</v>
      </c>
      <c r="N60" s="38"/>
      <c r="O60" s="38" t="s">
        <v>67</v>
      </c>
      <c r="P60" s="38"/>
      <c r="Q60" s="38"/>
      <c r="R60" s="38" t="s">
        <v>79</v>
      </c>
      <c r="S60" s="38"/>
      <c r="T60" s="38"/>
      <c r="U60" s="33">
        <f t="shared" si="38"/>
        <v>0</v>
      </c>
      <c r="V60" s="33"/>
      <c r="W60" s="33">
        <f t="shared" si="39"/>
        <v>0</v>
      </c>
      <c r="X60" s="33"/>
      <c r="Y60" s="33">
        <f t="shared" si="40"/>
        <v>0</v>
      </c>
      <c r="Z60" s="33"/>
      <c r="AA60" s="6">
        <f t="shared" si="41"/>
        <v>0</v>
      </c>
      <c r="AB60" s="33">
        <f t="shared" si="41"/>
        <v>0</v>
      </c>
      <c r="AC60" s="33"/>
      <c r="AD60" s="6">
        <f t="shared" si="42"/>
        <v>0</v>
      </c>
      <c r="AE60" s="33">
        <f t="shared" si="42"/>
        <v>0</v>
      </c>
      <c r="AF60" s="33"/>
      <c r="AG60" s="6">
        <f t="shared" si="43"/>
        <v>0</v>
      </c>
      <c r="AH60" s="33">
        <f t="shared" si="43"/>
        <v>0</v>
      </c>
      <c r="AI60" s="33"/>
      <c r="AJ60" s="6">
        <f t="shared" si="44"/>
        <v>0</v>
      </c>
      <c r="AK60" s="33">
        <f t="shared" si="44"/>
        <v>0</v>
      </c>
      <c r="AL60" s="33"/>
      <c r="AM60" s="6">
        <f t="shared" si="45"/>
        <v>0</v>
      </c>
      <c r="AN60" s="6">
        <f t="shared" si="45"/>
        <v>0</v>
      </c>
      <c r="AO60" s="33">
        <f t="shared" si="45"/>
        <v>0</v>
      </c>
      <c r="AP60" s="33"/>
      <c r="AQ60" s="6">
        <f t="shared" si="46"/>
        <v>0</v>
      </c>
      <c r="AR60" s="6">
        <f t="shared" si="46"/>
        <v>0</v>
      </c>
      <c r="AS60" s="6">
        <f t="shared" si="46"/>
        <v>0</v>
      </c>
      <c r="AT60" s="6">
        <f t="shared" si="46"/>
        <v>0</v>
      </c>
      <c r="AU60" s="6">
        <f t="shared" si="46"/>
        <v>0</v>
      </c>
      <c r="AV60" s="6">
        <f t="shared" si="46"/>
        <v>0</v>
      </c>
      <c r="AW60" s="6">
        <f t="shared" si="46"/>
        <v>0</v>
      </c>
      <c r="AX60" s="6">
        <f t="shared" si="46"/>
        <v>0</v>
      </c>
      <c r="AY60" s="33">
        <f t="shared" si="46"/>
        <v>0</v>
      </c>
      <c r="AZ60" s="33"/>
      <c r="BA60" s="33"/>
      <c r="BB60" s="6">
        <f t="shared" si="47"/>
        <v>0</v>
      </c>
    </row>
    <row r="61" spans="1:54" s="1" customFormat="1" ht="14.1" customHeight="1">
      <c r="A61" s="42" t="s">
        <v>116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 t="s">
        <v>129</v>
      </c>
      <c r="N61" s="38"/>
      <c r="O61" s="38" t="s">
        <v>67</v>
      </c>
      <c r="P61" s="38"/>
      <c r="Q61" s="38"/>
      <c r="R61" s="38" t="s">
        <v>84</v>
      </c>
      <c r="S61" s="38"/>
      <c r="T61" s="38"/>
      <c r="U61" s="33">
        <f t="shared" si="38"/>
        <v>0</v>
      </c>
      <c r="V61" s="33"/>
      <c r="W61" s="33">
        <f t="shared" si="39"/>
        <v>0</v>
      </c>
      <c r="X61" s="33"/>
      <c r="Y61" s="33">
        <f t="shared" si="40"/>
        <v>0</v>
      </c>
      <c r="Z61" s="33"/>
      <c r="AA61" s="6">
        <f t="shared" si="41"/>
        <v>0</v>
      </c>
      <c r="AB61" s="33">
        <f t="shared" si="41"/>
        <v>0</v>
      </c>
      <c r="AC61" s="33"/>
      <c r="AD61" s="6">
        <f t="shared" si="42"/>
        <v>0</v>
      </c>
      <c r="AE61" s="33">
        <f t="shared" si="42"/>
        <v>0</v>
      </c>
      <c r="AF61" s="33"/>
      <c r="AG61" s="6">
        <f t="shared" si="43"/>
        <v>0</v>
      </c>
      <c r="AH61" s="33">
        <f t="shared" si="43"/>
        <v>0</v>
      </c>
      <c r="AI61" s="33"/>
      <c r="AJ61" s="6">
        <f t="shared" si="44"/>
        <v>0</v>
      </c>
      <c r="AK61" s="33">
        <f t="shared" si="44"/>
        <v>0</v>
      </c>
      <c r="AL61" s="33"/>
      <c r="AM61" s="6">
        <f t="shared" si="45"/>
        <v>0</v>
      </c>
      <c r="AN61" s="6">
        <f t="shared" si="45"/>
        <v>0</v>
      </c>
      <c r="AO61" s="33">
        <f t="shared" si="45"/>
        <v>0</v>
      </c>
      <c r="AP61" s="33"/>
      <c r="AQ61" s="6">
        <f t="shared" si="46"/>
        <v>0</v>
      </c>
      <c r="AR61" s="6">
        <f t="shared" si="46"/>
        <v>0</v>
      </c>
      <c r="AS61" s="6">
        <f t="shared" si="46"/>
        <v>0</v>
      </c>
      <c r="AT61" s="6">
        <f t="shared" si="46"/>
        <v>0</v>
      </c>
      <c r="AU61" s="6">
        <f t="shared" si="46"/>
        <v>0</v>
      </c>
      <c r="AV61" s="6">
        <f t="shared" si="46"/>
        <v>0</v>
      </c>
      <c r="AW61" s="6">
        <f t="shared" si="46"/>
        <v>0</v>
      </c>
      <c r="AX61" s="6">
        <f t="shared" si="46"/>
        <v>0</v>
      </c>
      <c r="AY61" s="33">
        <f t="shared" si="46"/>
        <v>0</v>
      </c>
      <c r="AZ61" s="33"/>
      <c r="BA61" s="33"/>
      <c r="BB61" s="6">
        <f t="shared" si="47"/>
        <v>0</v>
      </c>
    </row>
    <row r="62" spans="1:54" s="1" customFormat="1" ht="24" customHeight="1">
      <c r="A62" s="42" t="s">
        <v>110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 t="s">
        <v>130</v>
      </c>
      <c r="N62" s="38"/>
      <c r="O62" s="38" t="s">
        <v>67</v>
      </c>
      <c r="P62" s="38"/>
      <c r="Q62" s="38"/>
      <c r="R62" s="38" t="s">
        <v>84</v>
      </c>
      <c r="S62" s="38"/>
      <c r="T62" s="38"/>
      <c r="U62" s="33">
        <f t="shared" si="38"/>
        <v>0</v>
      </c>
      <c r="V62" s="33"/>
      <c r="W62" s="33">
        <f t="shared" si="39"/>
        <v>0</v>
      </c>
      <c r="X62" s="33"/>
      <c r="Y62" s="33">
        <f t="shared" si="40"/>
        <v>0</v>
      </c>
      <c r="Z62" s="33"/>
      <c r="AA62" s="6">
        <f t="shared" si="41"/>
        <v>0</v>
      </c>
      <c r="AB62" s="33">
        <f t="shared" si="41"/>
        <v>0</v>
      </c>
      <c r="AC62" s="33"/>
      <c r="AD62" s="6">
        <f t="shared" si="42"/>
        <v>0</v>
      </c>
      <c r="AE62" s="33">
        <f t="shared" si="42"/>
        <v>0</v>
      </c>
      <c r="AF62" s="33"/>
      <c r="AG62" s="6">
        <f t="shared" si="43"/>
        <v>0</v>
      </c>
      <c r="AH62" s="33">
        <f t="shared" si="43"/>
        <v>0</v>
      </c>
      <c r="AI62" s="33"/>
      <c r="AJ62" s="6">
        <f t="shared" si="44"/>
        <v>0</v>
      </c>
      <c r="AK62" s="33">
        <f t="shared" si="44"/>
        <v>0</v>
      </c>
      <c r="AL62" s="33"/>
      <c r="AM62" s="6">
        <f t="shared" si="45"/>
        <v>0</v>
      </c>
      <c r="AN62" s="6">
        <f t="shared" si="45"/>
        <v>0</v>
      </c>
      <c r="AO62" s="33">
        <f t="shared" si="45"/>
        <v>0</v>
      </c>
      <c r="AP62" s="33"/>
      <c r="AQ62" s="6">
        <f t="shared" si="46"/>
        <v>0</v>
      </c>
      <c r="AR62" s="6">
        <f t="shared" si="46"/>
        <v>0</v>
      </c>
      <c r="AS62" s="6">
        <f t="shared" si="46"/>
        <v>0</v>
      </c>
      <c r="AT62" s="6">
        <f t="shared" si="46"/>
        <v>0</v>
      </c>
      <c r="AU62" s="6">
        <f t="shared" si="46"/>
        <v>0</v>
      </c>
      <c r="AV62" s="6">
        <f t="shared" si="46"/>
        <v>0</v>
      </c>
      <c r="AW62" s="6">
        <f t="shared" si="46"/>
        <v>0</v>
      </c>
      <c r="AX62" s="6">
        <f t="shared" si="46"/>
        <v>0</v>
      </c>
      <c r="AY62" s="33">
        <f t="shared" si="46"/>
        <v>0</v>
      </c>
      <c r="AZ62" s="33"/>
      <c r="BA62" s="33"/>
      <c r="BB62" s="6">
        <f t="shared" si="47"/>
        <v>0</v>
      </c>
    </row>
    <row r="63" spans="1:54" s="1" customFormat="1" ht="14.1" customHeight="1">
      <c r="A63" s="42" t="s">
        <v>75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 t="s">
        <v>131</v>
      </c>
      <c r="N63" s="38"/>
      <c r="O63" s="38" t="s">
        <v>67</v>
      </c>
      <c r="P63" s="38"/>
      <c r="Q63" s="38"/>
      <c r="R63" s="38" t="s">
        <v>84</v>
      </c>
      <c r="S63" s="38"/>
      <c r="T63" s="38"/>
      <c r="U63" s="33">
        <f t="shared" si="38"/>
        <v>0</v>
      </c>
      <c r="V63" s="33"/>
      <c r="W63" s="33">
        <f t="shared" si="39"/>
        <v>0</v>
      </c>
      <c r="X63" s="33"/>
      <c r="Y63" s="33">
        <f t="shared" si="40"/>
        <v>0</v>
      </c>
      <c r="Z63" s="33"/>
      <c r="AA63" s="6">
        <f t="shared" si="41"/>
        <v>0</v>
      </c>
      <c r="AB63" s="33">
        <f t="shared" si="41"/>
        <v>0</v>
      </c>
      <c r="AC63" s="33"/>
      <c r="AD63" s="6">
        <f t="shared" si="42"/>
        <v>0</v>
      </c>
      <c r="AE63" s="33">
        <f t="shared" si="42"/>
        <v>0</v>
      </c>
      <c r="AF63" s="33"/>
      <c r="AG63" s="6">
        <f t="shared" si="43"/>
        <v>0</v>
      </c>
      <c r="AH63" s="33">
        <f t="shared" si="43"/>
        <v>0</v>
      </c>
      <c r="AI63" s="33"/>
      <c r="AJ63" s="6">
        <f t="shared" si="44"/>
        <v>0</v>
      </c>
      <c r="AK63" s="33">
        <f t="shared" si="44"/>
        <v>0</v>
      </c>
      <c r="AL63" s="33"/>
      <c r="AM63" s="6">
        <f t="shared" si="45"/>
        <v>0</v>
      </c>
      <c r="AN63" s="6">
        <f t="shared" si="45"/>
        <v>0</v>
      </c>
      <c r="AO63" s="33">
        <f t="shared" si="45"/>
        <v>0</v>
      </c>
      <c r="AP63" s="33"/>
      <c r="AQ63" s="6">
        <f t="shared" si="46"/>
        <v>0</v>
      </c>
      <c r="AR63" s="6">
        <f t="shared" si="46"/>
        <v>0</v>
      </c>
      <c r="AS63" s="6">
        <f t="shared" si="46"/>
        <v>0</v>
      </c>
      <c r="AT63" s="6">
        <f t="shared" si="46"/>
        <v>0</v>
      </c>
      <c r="AU63" s="6">
        <f t="shared" si="46"/>
        <v>0</v>
      </c>
      <c r="AV63" s="6">
        <f t="shared" si="46"/>
        <v>0</v>
      </c>
      <c r="AW63" s="6">
        <f t="shared" si="46"/>
        <v>0</v>
      </c>
      <c r="AX63" s="6">
        <f t="shared" si="46"/>
        <v>0</v>
      </c>
      <c r="AY63" s="33">
        <f t="shared" si="46"/>
        <v>0</v>
      </c>
      <c r="AZ63" s="33"/>
      <c r="BA63" s="33"/>
      <c r="BB63" s="6">
        <f t="shared" si="47"/>
        <v>0</v>
      </c>
    </row>
    <row r="64" spans="1:54" s="1" customFormat="1" ht="24" customHeight="1">
      <c r="A64" s="42" t="s">
        <v>101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 t="s">
        <v>132</v>
      </c>
      <c r="N64" s="38"/>
      <c r="O64" s="38" t="s">
        <v>67</v>
      </c>
      <c r="P64" s="38"/>
      <c r="Q64" s="38"/>
      <c r="R64" s="38" t="s">
        <v>68</v>
      </c>
      <c r="S64" s="38"/>
      <c r="T64" s="38"/>
      <c r="U64" s="33">
        <f t="shared" si="38"/>
        <v>0</v>
      </c>
      <c r="V64" s="33"/>
      <c r="W64" s="33">
        <f t="shared" si="39"/>
        <v>0</v>
      </c>
      <c r="X64" s="33"/>
      <c r="Y64" s="33">
        <f t="shared" si="40"/>
        <v>0</v>
      </c>
      <c r="Z64" s="33"/>
      <c r="AA64" s="6">
        <f t="shared" si="41"/>
        <v>0</v>
      </c>
      <c r="AB64" s="33">
        <f t="shared" si="41"/>
        <v>0</v>
      </c>
      <c r="AC64" s="33"/>
      <c r="AD64" s="6">
        <f t="shared" si="42"/>
        <v>0</v>
      </c>
      <c r="AE64" s="33">
        <f t="shared" si="42"/>
        <v>0</v>
      </c>
      <c r="AF64" s="33"/>
      <c r="AG64" s="6">
        <f t="shared" si="43"/>
        <v>0</v>
      </c>
      <c r="AH64" s="33">
        <f t="shared" si="43"/>
        <v>0</v>
      </c>
      <c r="AI64" s="33"/>
      <c r="AJ64" s="6">
        <f t="shared" si="44"/>
        <v>0</v>
      </c>
      <c r="AK64" s="33">
        <f t="shared" si="44"/>
        <v>0</v>
      </c>
      <c r="AL64" s="33"/>
      <c r="AM64" s="6">
        <f t="shared" si="45"/>
        <v>0</v>
      </c>
      <c r="AN64" s="6">
        <f t="shared" si="45"/>
        <v>0</v>
      </c>
      <c r="AO64" s="33">
        <f t="shared" si="45"/>
        <v>0</v>
      </c>
      <c r="AP64" s="33"/>
      <c r="AQ64" s="6">
        <f t="shared" si="46"/>
        <v>0</v>
      </c>
      <c r="AR64" s="6">
        <f t="shared" si="46"/>
        <v>0</v>
      </c>
      <c r="AS64" s="6">
        <f t="shared" si="46"/>
        <v>0</v>
      </c>
      <c r="AT64" s="6">
        <f t="shared" si="46"/>
        <v>0</v>
      </c>
      <c r="AU64" s="6">
        <f t="shared" si="46"/>
        <v>0</v>
      </c>
      <c r="AV64" s="6">
        <f t="shared" si="46"/>
        <v>0</v>
      </c>
      <c r="AW64" s="6">
        <f t="shared" si="46"/>
        <v>0</v>
      </c>
      <c r="AX64" s="6">
        <f t="shared" si="46"/>
        <v>0</v>
      </c>
      <c r="AY64" s="33">
        <f t="shared" si="46"/>
        <v>0</v>
      </c>
      <c r="AZ64" s="33"/>
      <c r="BA64" s="33"/>
      <c r="BB64" s="6">
        <f t="shared" si="47"/>
        <v>0</v>
      </c>
    </row>
    <row r="65" spans="1:54" s="1" customFormat="1" ht="14.1" customHeight="1">
      <c r="A65" s="35" t="s">
        <v>69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 t="s">
        <v>16</v>
      </c>
      <c r="N65" s="36"/>
      <c r="O65" s="36" t="s">
        <v>16</v>
      </c>
      <c r="P65" s="36"/>
      <c r="Q65" s="36"/>
      <c r="R65" s="36" t="s">
        <v>16</v>
      </c>
      <c r="S65" s="36"/>
      <c r="T65" s="36"/>
      <c r="U65" s="29" t="s">
        <v>16</v>
      </c>
      <c r="V65" s="29"/>
      <c r="W65" s="29" t="s">
        <v>16</v>
      </c>
      <c r="X65" s="29"/>
      <c r="Y65" s="29" t="s">
        <v>16</v>
      </c>
      <c r="Z65" s="29"/>
      <c r="AA65" s="7" t="s">
        <v>16</v>
      </c>
      <c r="AB65" s="29" t="s">
        <v>16</v>
      </c>
      <c r="AC65" s="29"/>
      <c r="AD65" s="7" t="s">
        <v>16</v>
      </c>
      <c r="AE65" s="29" t="s">
        <v>16</v>
      </c>
      <c r="AF65" s="29"/>
      <c r="AG65" s="7" t="s">
        <v>16</v>
      </c>
      <c r="AH65" s="29" t="s">
        <v>16</v>
      </c>
      <c r="AI65" s="29"/>
      <c r="AJ65" s="7" t="s">
        <v>16</v>
      </c>
      <c r="AK65" s="29" t="s">
        <v>16</v>
      </c>
      <c r="AL65" s="29"/>
      <c r="AM65" s="7" t="s">
        <v>16</v>
      </c>
      <c r="AN65" s="7" t="s">
        <v>16</v>
      </c>
      <c r="AO65" s="29" t="s">
        <v>16</v>
      </c>
      <c r="AP65" s="29"/>
      <c r="AQ65" s="7" t="s">
        <v>16</v>
      </c>
      <c r="AR65" s="7" t="s">
        <v>16</v>
      </c>
      <c r="AS65" s="7" t="s">
        <v>16</v>
      </c>
      <c r="AT65" s="7" t="s">
        <v>16</v>
      </c>
      <c r="AU65" s="7" t="s">
        <v>16</v>
      </c>
      <c r="AV65" s="7" t="s">
        <v>16</v>
      </c>
      <c r="AW65" s="7" t="s">
        <v>16</v>
      </c>
      <c r="AX65" s="7" t="s">
        <v>16</v>
      </c>
      <c r="AY65" s="29" t="s">
        <v>16</v>
      </c>
      <c r="AZ65" s="29"/>
      <c r="BA65" s="29"/>
      <c r="BB65" s="7" t="s">
        <v>16</v>
      </c>
    </row>
    <row r="66" spans="1:54" s="1" customFormat="1" ht="14.1" customHeight="1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 t="s">
        <v>133</v>
      </c>
      <c r="N66" s="31"/>
      <c r="O66" s="31" t="s">
        <v>67</v>
      </c>
      <c r="P66" s="31"/>
      <c r="Q66" s="31"/>
      <c r="R66" s="31" t="s">
        <v>72</v>
      </c>
      <c r="S66" s="31"/>
      <c r="T66" s="31"/>
      <c r="U66" s="27">
        <f>0</f>
        <v>0</v>
      </c>
      <c r="V66" s="27"/>
      <c r="W66" s="27">
        <f>0</f>
        <v>0</v>
      </c>
      <c r="X66" s="27"/>
      <c r="Y66" s="27">
        <f>0</f>
        <v>0</v>
      </c>
      <c r="Z66" s="27"/>
      <c r="AA66" s="8">
        <f t="shared" ref="AA66:AB69" si="48">0</f>
        <v>0</v>
      </c>
      <c r="AB66" s="27">
        <f t="shared" si="48"/>
        <v>0</v>
      </c>
      <c r="AC66" s="27"/>
      <c r="AD66" s="8">
        <f t="shared" ref="AD66:AE69" si="49">0</f>
        <v>0</v>
      </c>
      <c r="AE66" s="27">
        <f t="shared" si="49"/>
        <v>0</v>
      </c>
      <c r="AF66" s="27"/>
      <c r="AG66" s="8">
        <f t="shared" ref="AG66:AH69" si="50">0</f>
        <v>0</v>
      </c>
      <c r="AH66" s="27">
        <f t="shared" si="50"/>
        <v>0</v>
      </c>
      <c r="AI66" s="27"/>
      <c r="AJ66" s="8">
        <f t="shared" ref="AJ66:AK69" si="51">0</f>
        <v>0</v>
      </c>
      <c r="AK66" s="27">
        <f t="shared" si="51"/>
        <v>0</v>
      </c>
      <c r="AL66" s="27"/>
      <c r="AM66" s="8">
        <f t="shared" ref="AM66:AO69" si="52">0</f>
        <v>0</v>
      </c>
      <c r="AN66" s="8">
        <f t="shared" si="52"/>
        <v>0</v>
      </c>
      <c r="AO66" s="27">
        <f t="shared" si="52"/>
        <v>0</v>
      </c>
      <c r="AP66" s="27"/>
      <c r="AQ66" s="8">
        <f t="shared" ref="AQ66:AY69" si="53">0</f>
        <v>0</v>
      </c>
      <c r="AR66" s="8">
        <f t="shared" si="53"/>
        <v>0</v>
      </c>
      <c r="AS66" s="8">
        <f t="shared" si="53"/>
        <v>0</v>
      </c>
      <c r="AT66" s="8">
        <f t="shared" si="53"/>
        <v>0</v>
      </c>
      <c r="AU66" s="8">
        <f t="shared" si="53"/>
        <v>0</v>
      </c>
      <c r="AV66" s="8">
        <f t="shared" si="53"/>
        <v>0</v>
      </c>
      <c r="AW66" s="8">
        <f t="shared" si="53"/>
        <v>0</v>
      </c>
      <c r="AX66" s="8">
        <f t="shared" si="53"/>
        <v>0</v>
      </c>
      <c r="AY66" s="27">
        <f t="shared" si="53"/>
        <v>0</v>
      </c>
      <c r="AZ66" s="27"/>
      <c r="BA66" s="27"/>
      <c r="BB66" s="8">
        <f>0</f>
        <v>0</v>
      </c>
    </row>
    <row r="67" spans="1:54" s="1" customFormat="1" ht="14.1" customHeight="1">
      <c r="A67" s="42" t="s">
        <v>134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 t="s">
        <v>135</v>
      </c>
      <c r="N67" s="38"/>
      <c r="O67" s="38" t="s">
        <v>67</v>
      </c>
      <c r="P67" s="38"/>
      <c r="Q67" s="38"/>
      <c r="R67" s="38" t="s">
        <v>79</v>
      </c>
      <c r="S67" s="38"/>
      <c r="T67" s="38"/>
      <c r="U67" s="33">
        <f>0</f>
        <v>0</v>
      </c>
      <c r="V67" s="33"/>
      <c r="W67" s="33">
        <f>0</f>
        <v>0</v>
      </c>
      <c r="X67" s="33"/>
      <c r="Y67" s="33">
        <f>0</f>
        <v>0</v>
      </c>
      <c r="Z67" s="33"/>
      <c r="AA67" s="6">
        <f t="shared" si="48"/>
        <v>0</v>
      </c>
      <c r="AB67" s="33">
        <f t="shared" si="48"/>
        <v>0</v>
      </c>
      <c r="AC67" s="33"/>
      <c r="AD67" s="6">
        <f t="shared" si="49"/>
        <v>0</v>
      </c>
      <c r="AE67" s="33">
        <f t="shared" si="49"/>
        <v>0</v>
      </c>
      <c r="AF67" s="33"/>
      <c r="AG67" s="6">
        <f t="shared" si="50"/>
        <v>0</v>
      </c>
      <c r="AH67" s="33">
        <f t="shared" si="50"/>
        <v>0</v>
      </c>
      <c r="AI67" s="33"/>
      <c r="AJ67" s="6">
        <f t="shared" si="51"/>
        <v>0</v>
      </c>
      <c r="AK67" s="33">
        <f t="shared" si="51"/>
        <v>0</v>
      </c>
      <c r="AL67" s="33"/>
      <c r="AM67" s="6">
        <f t="shared" si="52"/>
        <v>0</v>
      </c>
      <c r="AN67" s="6">
        <f t="shared" si="52"/>
        <v>0</v>
      </c>
      <c r="AO67" s="33">
        <f t="shared" si="52"/>
        <v>0</v>
      </c>
      <c r="AP67" s="33"/>
      <c r="AQ67" s="6">
        <f t="shared" si="53"/>
        <v>0</v>
      </c>
      <c r="AR67" s="6">
        <f t="shared" si="53"/>
        <v>0</v>
      </c>
      <c r="AS67" s="6">
        <f t="shared" si="53"/>
        <v>0</v>
      </c>
      <c r="AT67" s="6">
        <f t="shared" si="53"/>
        <v>0</v>
      </c>
      <c r="AU67" s="6">
        <f t="shared" si="53"/>
        <v>0</v>
      </c>
      <c r="AV67" s="6">
        <f t="shared" si="53"/>
        <v>0</v>
      </c>
      <c r="AW67" s="6">
        <f t="shared" si="53"/>
        <v>0</v>
      </c>
      <c r="AX67" s="6">
        <f t="shared" si="53"/>
        <v>0</v>
      </c>
      <c r="AY67" s="33">
        <f t="shared" si="53"/>
        <v>0</v>
      </c>
      <c r="AZ67" s="33"/>
      <c r="BA67" s="33"/>
      <c r="BB67" s="6">
        <f>0</f>
        <v>0</v>
      </c>
    </row>
    <row r="68" spans="1:54" s="1" customFormat="1" ht="14.1" customHeight="1">
      <c r="A68" s="42" t="s">
        <v>97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 t="s">
        <v>136</v>
      </c>
      <c r="N68" s="38"/>
      <c r="O68" s="38" t="s">
        <v>67</v>
      </c>
      <c r="P68" s="38"/>
      <c r="Q68" s="38"/>
      <c r="R68" s="38" t="s">
        <v>84</v>
      </c>
      <c r="S68" s="38"/>
      <c r="T68" s="38"/>
      <c r="U68" s="33">
        <f>0</f>
        <v>0</v>
      </c>
      <c r="V68" s="33"/>
      <c r="W68" s="33">
        <f>0</f>
        <v>0</v>
      </c>
      <c r="X68" s="33"/>
      <c r="Y68" s="33">
        <f>0</f>
        <v>0</v>
      </c>
      <c r="Z68" s="33"/>
      <c r="AA68" s="6">
        <f t="shared" si="48"/>
        <v>0</v>
      </c>
      <c r="AB68" s="33">
        <f t="shared" si="48"/>
        <v>0</v>
      </c>
      <c r="AC68" s="33"/>
      <c r="AD68" s="6">
        <f t="shared" si="49"/>
        <v>0</v>
      </c>
      <c r="AE68" s="33">
        <f t="shared" si="49"/>
        <v>0</v>
      </c>
      <c r="AF68" s="33"/>
      <c r="AG68" s="6">
        <f t="shared" si="50"/>
        <v>0</v>
      </c>
      <c r="AH68" s="33">
        <f t="shared" si="50"/>
        <v>0</v>
      </c>
      <c r="AI68" s="33"/>
      <c r="AJ68" s="6">
        <f t="shared" si="51"/>
        <v>0</v>
      </c>
      <c r="AK68" s="33">
        <f t="shared" si="51"/>
        <v>0</v>
      </c>
      <c r="AL68" s="33"/>
      <c r="AM68" s="6">
        <f t="shared" si="52"/>
        <v>0</v>
      </c>
      <c r="AN68" s="6">
        <f t="shared" si="52"/>
        <v>0</v>
      </c>
      <c r="AO68" s="33">
        <f t="shared" si="52"/>
        <v>0</v>
      </c>
      <c r="AP68" s="33"/>
      <c r="AQ68" s="6">
        <f t="shared" si="53"/>
        <v>0</v>
      </c>
      <c r="AR68" s="6">
        <f t="shared" si="53"/>
        <v>0</v>
      </c>
      <c r="AS68" s="6">
        <f t="shared" si="53"/>
        <v>0</v>
      </c>
      <c r="AT68" s="6">
        <f t="shared" si="53"/>
        <v>0</v>
      </c>
      <c r="AU68" s="6">
        <f t="shared" si="53"/>
        <v>0</v>
      </c>
      <c r="AV68" s="6">
        <f t="shared" si="53"/>
        <v>0</v>
      </c>
      <c r="AW68" s="6">
        <f t="shared" si="53"/>
        <v>0</v>
      </c>
      <c r="AX68" s="6">
        <f t="shared" si="53"/>
        <v>0</v>
      </c>
      <c r="AY68" s="33">
        <f t="shared" si="53"/>
        <v>0</v>
      </c>
      <c r="AZ68" s="33"/>
      <c r="BA68" s="33"/>
      <c r="BB68" s="6">
        <f>0</f>
        <v>0</v>
      </c>
    </row>
    <row r="69" spans="1:54" s="1" customFormat="1" ht="33.950000000000003" customHeight="1">
      <c r="A69" s="42" t="s">
        <v>137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 t="s">
        <v>138</v>
      </c>
      <c r="N69" s="38"/>
      <c r="O69" s="38" t="s">
        <v>67</v>
      </c>
      <c r="P69" s="38"/>
      <c r="Q69" s="38"/>
      <c r="R69" s="38" t="s">
        <v>68</v>
      </c>
      <c r="S69" s="38"/>
      <c r="T69" s="38"/>
      <c r="U69" s="33">
        <f>0</f>
        <v>0</v>
      </c>
      <c r="V69" s="33"/>
      <c r="W69" s="33">
        <f>0</f>
        <v>0</v>
      </c>
      <c r="X69" s="33"/>
      <c r="Y69" s="33">
        <f>0</f>
        <v>0</v>
      </c>
      <c r="Z69" s="33"/>
      <c r="AA69" s="6">
        <f t="shared" si="48"/>
        <v>0</v>
      </c>
      <c r="AB69" s="33">
        <f t="shared" si="48"/>
        <v>0</v>
      </c>
      <c r="AC69" s="33"/>
      <c r="AD69" s="6">
        <f t="shared" si="49"/>
        <v>0</v>
      </c>
      <c r="AE69" s="33">
        <f t="shared" si="49"/>
        <v>0</v>
      </c>
      <c r="AF69" s="33"/>
      <c r="AG69" s="6">
        <f t="shared" si="50"/>
        <v>0</v>
      </c>
      <c r="AH69" s="33">
        <f t="shared" si="50"/>
        <v>0</v>
      </c>
      <c r="AI69" s="33"/>
      <c r="AJ69" s="6">
        <f t="shared" si="51"/>
        <v>0</v>
      </c>
      <c r="AK69" s="33">
        <f t="shared" si="51"/>
        <v>0</v>
      </c>
      <c r="AL69" s="33"/>
      <c r="AM69" s="6">
        <f t="shared" si="52"/>
        <v>0</v>
      </c>
      <c r="AN69" s="6">
        <f t="shared" si="52"/>
        <v>0</v>
      </c>
      <c r="AO69" s="33">
        <f t="shared" si="52"/>
        <v>0</v>
      </c>
      <c r="AP69" s="33"/>
      <c r="AQ69" s="6">
        <f t="shared" si="53"/>
        <v>0</v>
      </c>
      <c r="AR69" s="6">
        <f t="shared" si="53"/>
        <v>0</v>
      </c>
      <c r="AS69" s="6">
        <f t="shared" si="53"/>
        <v>0</v>
      </c>
      <c r="AT69" s="6">
        <f t="shared" si="53"/>
        <v>0</v>
      </c>
      <c r="AU69" s="6">
        <f t="shared" si="53"/>
        <v>0</v>
      </c>
      <c r="AV69" s="6">
        <f t="shared" si="53"/>
        <v>0</v>
      </c>
      <c r="AW69" s="6">
        <f t="shared" si="53"/>
        <v>0</v>
      </c>
      <c r="AX69" s="6">
        <f t="shared" si="53"/>
        <v>0</v>
      </c>
      <c r="AY69" s="33">
        <f t="shared" si="53"/>
        <v>0</v>
      </c>
      <c r="AZ69" s="33"/>
      <c r="BA69" s="33"/>
      <c r="BB69" s="6">
        <f>0</f>
        <v>0</v>
      </c>
    </row>
    <row r="70" spans="1:54" s="1" customFormat="1" ht="14.1" customHeight="1">
      <c r="A70" s="35" t="s">
        <v>69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 t="s">
        <v>16</v>
      </c>
      <c r="N70" s="36"/>
      <c r="O70" s="36" t="s">
        <v>16</v>
      </c>
      <c r="P70" s="36"/>
      <c r="Q70" s="36"/>
      <c r="R70" s="36" t="s">
        <v>16</v>
      </c>
      <c r="S70" s="36"/>
      <c r="T70" s="36"/>
      <c r="U70" s="29" t="s">
        <v>16</v>
      </c>
      <c r="V70" s="29"/>
      <c r="W70" s="29" t="s">
        <v>16</v>
      </c>
      <c r="X70" s="29"/>
      <c r="Y70" s="29" t="s">
        <v>16</v>
      </c>
      <c r="Z70" s="29"/>
      <c r="AA70" s="7" t="s">
        <v>16</v>
      </c>
      <c r="AB70" s="29" t="s">
        <v>16</v>
      </c>
      <c r="AC70" s="29"/>
      <c r="AD70" s="7" t="s">
        <v>16</v>
      </c>
      <c r="AE70" s="29" t="s">
        <v>16</v>
      </c>
      <c r="AF70" s="29"/>
      <c r="AG70" s="7" t="s">
        <v>16</v>
      </c>
      <c r="AH70" s="29" t="s">
        <v>16</v>
      </c>
      <c r="AI70" s="29"/>
      <c r="AJ70" s="7" t="s">
        <v>16</v>
      </c>
      <c r="AK70" s="29" t="s">
        <v>16</v>
      </c>
      <c r="AL70" s="29"/>
      <c r="AM70" s="7" t="s">
        <v>16</v>
      </c>
      <c r="AN70" s="7" t="s">
        <v>16</v>
      </c>
      <c r="AO70" s="29" t="s">
        <v>16</v>
      </c>
      <c r="AP70" s="29"/>
      <c r="AQ70" s="7" t="s">
        <v>16</v>
      </c>
      <c r="AR70" s="7" t="s">
        <v>16</v>
      </c>
      <c r="AS70" s="7" t="s">
        <v>16</v>
      </c>
      <c r="AT70" s="7" t="s">
        <v>16</v>
      </c>
      <c r="AU70" s="7" t="s">
        <v>16</v>
      </c>
      <c r="AV70" s="7" t="s">
        <v>16</v>
      </c>
      <c r="AW70" s="7" t="s">
        <v>16</v>
      </c>
      <c r="AX70" s="7" t="s">
        <v>16</v>
      </c>
      <c r="AY70" s="29" t="s">
        <v>16</v>
      </c>
      <c r="AZ70" s="29"/>
      <c r="BA70" s="29"/>
      <c r="BB70" s="7" t="s">
        <v>16</v>
      </c>
    </row>
    <row r="71" spans="1:54" s="1" customFormat="1" ht="14.1" customHeight="1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 t="s">
        <v>139</v>
      </c>
      <c r="N71" s="31"/>
      <c r="O71" s="31" t="s">
        <v>67</v>
      </c>
      <c r="P71" s="31"/>
      <c r="Q71" s="31"/>
      <c r="R71" s="31" t="s">
        <v>72</v>
      </c>
      <c r="S71" s="31"/>
      <c r="T71" s="31"/>
      <c r="U71" s="27">
        <f>0</f>
        <v>0</v>
      </c>
      <c r="V71" s="27"/>
      <c r="W71" s="27">
        <f>0</f>
        <v>0</v>
      </c>
      <c r="X71" s="27"/>
      <c r="Y71" s="27">
        <f>0</f>
        <v>0</v>
      </c>
      <c r="Z71" s="27"/>
      <c r="AA71" s="8">
        <f t="shared" ref="AA71:AB74" si="54">0</f>
        <v>0</v>
      </c>
      <c r="AB71" s="27">
        <f t="shared" si="54"/>
        <v>0</v>
      </c>
      <c r="AC71" s="27"/>
      <c r="AD71" s="8">
        <f t="shared" ref="AD71:AE74" si="55">0</f>
        <v>0</v>
      </c>
      <c r="AE71" s="27">
        <f t="shared" si="55"/>
        <v>0</v>
      </c>
      <c r="AF71" s="27"/>
      <c r="AG71" s="8">
        <f t="shared" ref="AG71:AH74" si="56">0</f>
        <v>0</v>
      </c>
      <c r="AH71" s="27">
        <f t="shared" si="56"/>
        <v>0</v>
      </c>
      <c r="AI71" s="27"/>
      <c r="AJ71" s="8">
        <f t="shared" ref="AJ71:AK73" si="57">0</f>
        <v>0</v>
      </c>
      <c r="AK71" s="27">
        <f t="shared" si="57"/>
        <v>0</v>
      </c>
      <c r="AL71" s="27"/>
      <c r="AM71" s="8">
        <f t="shared" ref="AM71:AO73" si="58">0</f>
        <v>0</v>
      </c>
      <c r="AN71" s="8">
        <f t="shared" si="58"/>
        <v>0</v>
      </c>
      <c r="AO71" s="27">
        <f t="shared" si="58"/>
        <v>0</v>
      </c>
      <c r="AP71" s="27"/>
      <c r="AQ71" s="8">
        <f t="shared" ref="AQ71:AY73" si="59">0</f>
        <v>0</v>
      </c>
      <c r="AR71" s="8">
        <f t="shared" si="59"/>
        <v>0</v>
      </c>
      <c r="AS71" s="8">
        <f t="shared" si="59"/>
        <v>0</v>
      </c>
      <c r="AT71" s="8">
        <f t="shared" si="59"/>
        <v>0</v>
      </c>
      <c r="AU71" s="8">
        <f t="shared" si="59"/>
        <v>0</v>
      </c>
      <c r="AV71" s="8">
        <f t="shared" si="59"/>
        <v>0</v>
      </c>
      <c r="AW71" s="8">
        <f t="shared" si="59"/>
        <v>0</v>
      </c>
      <c r="AX71" s="8">
        <f t="shared" si="59"/>
        <v>0</v>
      </c>
      <c r="AY71" s="27">
        <f t="shared" si="59"/>
        <v>0</v>
      </c>
      <c r="AZ71" s="27"/>
      <c r="BA71" s="27"/>
      <c r="BB71" s="8">
        <f>0</f>
        <v>0</v>
      </c>
    </row>
    <row r="72" spans="1:54" s="1" customFormat="1" ht="14.1" customHeight="1">
      <c r="A72" s="42" t="s">
        <v>93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 t="s">
        <v>140</v>
      </c>
      <c r="N72" s="38"/>
      <c r="O72" s="38" t="s">
        <v>67</v>
      </c>
      <c r="P72" s="38"/>
      <c r="Q72" s="38"/>
      <c r="R72" s="38" t="s">
        <v>79</v>
      </c>
      <c r="S72" s="38"/>
      <c r="T72" s="38"/>
      <c r="U72" s="33">
        <f>0</f>
        <v>0</v>
      </c>
      <c r="V72" s="33"/>
      <c r="W72" s="33">
        <f>0</f>
        <v>0</v>
      </c>
      <c r="X72" s="33"/>
      <c r="Y72" s="33">
        <f>0</f>
        <v>0</v>
      </c>
      <c r="Z72" s="33"/>
      <c r="AA72" s="6">
        <f t="shared" si="54"/>
        <v>0</v>
      </c>
      <c r="AB72" s="33">
        <f t="shared" si="54"/>
        <v>0</v>
      </c>
      <c r="AC72" s="33"/>
      <c r="AD72" s="6">
        <f t="shared" si="55"/>
        <v>0</v>
      </c>
      <c r="AE72" s="33">
        <f t="shared" si="55"/>
        <v>0</v>
      </c>
      <c r="AF72" s="33"/>
      <c r="AG72" s="6">
        <f t="shared" si="56"/>
        <v>0</v>
      </c>
      <c r="AH72" s="33">
        <f t="shared" si="56"/>
        <v>0</v>
      </c>
      <c r="AI72" s="33"/>
      <c r="AJ72" s="6">
        <f t="shared" si="57"/>
        <v>0</v>
      </c>
      <c r="AK72" s="33">
        <f t="shared" si="57"/>
        <v>0</v>
      </c>
      <c r="AL72" s="33"/>
      <c r="AM72" s="6">
        <f t="shared" si="58"/>
        <v>0</v>
      </c>
      <c r="AN72" s="6">
        <f t="shared" si="58"/>
        <v>0</v>
      </c>
      <c r="AO72" s="33">
        <f t="shared" si="58"/>
        <v>0</v>
      </c>
      <c r="AP72" s="33"/>
      <c r="AQ72" s="6">
        <f t="shared" si="59"/>
        <v>0</v>
      </c>
      <c r="AR72" s="6">
        <f t="shared" si="59"/>
        <v>0</v>
      </c>
      <c r="AS72" s="6">
        <f t="shared" si="59"/>
        <v>0</v>
      </c>
      <c r="AT72" s="6">
        <f t="shared" si="59"/>
        <v>0</v>
      </c>
      <c r="AU72" s="6">
        <f t="shared" si="59"/>
        <v>0</v>
      </c>
      <c r="AV72" s="6">
        <f t="shared" si="59"/>
        <v>0</v>
      </c>
      <c r="AW72" s="6">
        <f t="shared" si="59"/>
        <v>0</v>
      </c>
      <c r="AX72" s="6">
        <f t="shared" si="59"/>
        <v>0</v>
      </c>
      <c r="AY72" s="33">
        <f t="shared" si="59"/>
        <v>0</v>
      </c>
      <c r="AZ72" s="33"/>
      <c r="BA72" s="33"/>
      <c r="BB72" s="6">
        <f>0</f>
        <v>0</v>
      </c>
    </row>
    <row r="73" spans="1:54" s="1" customFormat="1" ht="14.1" customHeight="1">
      <c r="A73" s="42" t="s">
        <v>116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 t="s">
        <v>141</v>
      </c>
      <c r="N73" s="38"/>
      <c r="O73" s="38" t="s">
        <v>67</v>
      </c>
      <c r="P73" s="38"/>
      <c r="Q73" s="38"/>
      <c r="R73" s="38" t="s">
        <v>84</v>
      </c>
      <c r="S73" s="38"/>
      <c r="T73" s="38"/>
      <c r="U73" s="33">
        <f>0</f>
        <v>0</v>
      </c>
      <c r="V73" s="33"/>
      <c r="W73" s="33">
        <f>0</f>
        <v>0</v>
      </c>
      <c r="X73" s="33"/>
      <c r="Y73" s="33">
        <f>0</f>
        <v>0</v>
      </c>
      <c r="Z73" s="33"/>
      <c r="AA73" s="6">
        <f t="shared" si="54"/>
        <v>0</v>
      </c>
      <c r="AB73" s="33">
        <f t="shared" si="54"/>
        <v>0</v>
      </c>
      <c r="AC73" s="33"/>
      <c r="AD73" s="6">
        <f t="shared" si="55"/>
        <v>0</v>
      </c>
      <c r="AE73" s="33">
        <f t="shared" si="55"/>
        <v>0</v>
      </c>
      <c r="AF73" s="33"/>
      <c r="AG73" s="6">
        <f t="shared" si="56"/>
        <v>0</v>
      </c>
      <c r="AH73" s="33">
        <f t="shared" si="56"/>
        <v>0</v>
      </c>
      <c r="AI73" s="33"/>
      <c r="AJ73" s="6">
        <f t="shared" si="57"/>
        <v>0</v>
      </c>
      <c r="AK73" s="33">
        <f t="shared" si="57"/>
        <v>0</v>
      </c>
      <c r="AL73" s="33"/>
      <c r="AM73" s="6">
        <f t="shared" si="58"/>
        <v>0</v>
      </c>
      <c r="AN73" s="6">
        <f t="shared" si="58"/>
        <v>0</v>
      </c>
      <c r="AO73" s="33">
        <f t="shared" si="58"/>
        <v>0</v>
      </c>
      <c r="AP73" s="33"/>
      <c r="AQ73" s="6">
        <f t="shared" si="59"/>
        <v>0</v>
      </c>
      <c r="AR73" s="6">
        <f t="shared" si="59"/>
        <v>0</v>
      </c>
      <c r="AS73" s="6">
        <f t="shared" si="59"/>
        <v>0</v>
      </c>
      <c r="AT73" s="6">
        <f t="shared" si="59"/>
        <v>0</v>
      </c>
      <c r="AU73" s="6">
        <f t="shared" si="59"/>
        <v>0</v>
      </c>
      <c r="AV73" s="6">
        <f t="shared" si="59"/>
        <v>0</v>
      </c>
      <c r="AW73" s="6">
        <f t="shared" si="59"/>
        <v>0</v>
      </c>
      <c r="AX73" s="6">
        <f t="shared" si="59"/>
        <v>0</v>
      </c>
      <c r="AY73" s="33">
        <f t="shared" si="59"/>
        <v>0</v>
      </c>
      <c r="AZ73" s="33"/>
      <c r="BA73" s="33"/>
      <c r="BB73" s="6">
        <f>0</f>
        <v>0</v>
      </c>
    </row>
    <row r="74" spans="1:54" s="1" customFormat="1" ht="54.95" customHeight="1">
      <c r="A74" s="41" t="s">
        <v>142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4" t="s">
        <v>143</v>
      </c>
      <c r="N74" s="44"/>
      <c r="O74" s="44" t="s">
        <v>67</v>
      </c>
      <c r="P74" s="44"/>
      <c r="Q74" s="44"/>
      <c r="R74" s="44" t="s">
        <v>68</v>
      </c>
      <c r="S74" s="44"/>
      <c r="T74" s="44"/>
      <c r="U74" s="33">
        <f>431753.62</f>
        <v>431753.62</v>
      </c>
      <c r="V74" s="33"/>
      <c r="W74" s="33">
        <f>431753.62</f>
        <v>431753.62</v>
      </c>
      <c r="X74" s="33"/>
      <c r="Y74" s="33">
        <f>0</f>
        <v>0</v>
      </c>
      <c r="Z74" s="33"/>
      <c r="AA74" s="6">
        <f t="shared" si="54"/>
        <v>0</v>
      </c>
      <c r="AB74" s="33">
        <f t="shared" si="54"/>
        <v>0</v>
      </c>
      <c r="AC74" s="33"/>
      <c r="AD74" s="6">
        <f t="shared" si="55"/>
        <v>0</v>
      </c>
      <c r="AE74" s="33">
        <f t="shared" si="55"/>
        <v>0</v>
      </c>
      <c r="AF74" s="33"/>
      <c r="AG74" s="6">
        <f t="shared" si="56"/>
        <v>0</v>
      </c>
      <c r="AH74" s="33">
        <f t="shared" si="56"/>
        <v>0</v>
      </c>
      <c r="AI74" s="33"/>
      <c r="AJ74" s="6">
        <f>0</f>
        <v>0</v>
      </c>
      <c r="AK74" s="33">
        <f>431753.62</f>
        <v>431753.62</v>
      </c>
      <c r="AL74" s="33"/>
      <c r="AM74" s="6">
        <f>431753.62</f>
        <v>431753.62</v>
      </c>
      <c r="AN74" s="6">
        <f>431753.62</f>
        <v>431753.62</v>
      </c>
      <c r="AO74" s="33">
        <f>431753.62</f>
        <v>431753.62</v>
      </c>
      <c r="AP74" s="33"/>
      <c r="AQ74" s="6">
        <f t="shared" ref="AQ74:AX74" si="60">0</f>
        <v>0</v>
      </c>
      <c r="AR74" s="6">
        <f t="shared" si="60"/>
        <v>0</v>
      </c>
      <c r="AS74" s="6">
        <f t="shared" si="60"/>
        <v>0</v>
      </c>
      <c r="AT74" s="6">
        <f t="shared" si="60"/>
        <v>0</v>
      </c>
      <c r="AU74" s="6">
        <f t="shared" si="60"/>
        <v>0</v>
      </c>
      <c r="AV74" s="6">
        <f t="shared" si="60"/>
        <v>0</v>
      </c>
      <c r="AW74" s="6">
        <f t="shared" si="60"/>
        <v>0</v>
      </c>
      <c r="AX74" s="6">
        <f t="shared" si="60"/>
        <v>0</v>
      </c>
      <c r="AY74" s="33">
        <f>431753.62</f>
        <v>431753.62</v>
      </c>
      <c r="AZ74" s="33"/>
      <c r="BA74" s="33"/>
      <c r="BB74" s="6">
        <f>431753.62</f>
        <v>431753.62</v>
      </c>
    </row>
    <row r="75" spans="1:54" s="1" customFormat="1" ht="14.1" customHeight="1">
      <c r="A75" s="35" t="s">
        <v>144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 t="s">
        <v>16</v>
      </c>
      <c r="N75" s="36"/>
      <c r="O75" s="36" t="s">
        <v>16</v>
      </c>
      <c r="P75" s="36"/>
      <c r="Q75" s="36"/>
      <c r="R75" s="36" t="s">
        <v>16</v>
      </c>
      <c r="S75" s="36"/>
      <c r="T75" s="36"/>
      <c r="U75" s="29" t="s">
        <v>16</v>
      </c>
      <c r="V75" s="29"/>
      <c r="W75" s="29" t="s">
        <v>16</v>
      </c>
      <c r="X75" s="29"/>
      <c r="Y75" s="29" t="s">
        <v>16</v>
      </c>
      <c r="Z75" s="29"/>
      <c r="AA75" s="7" t="s">
        <v>16</v>
      </c>
      <c r="AB75" s="29" t="s">
        <v>16</v>
      </c>
      <c r="AC75" s="29"/>
      <c r="AD75" s="7" t="s">
        <v>16</v>
      </c>
      <c r="AE75" s="29" t="s">
        <v>16</v>
      </c>
      <c r="AF75" s="29"/>
      <c r="AG75" s="7" t="s">
        <v>16</v>
      </c>
      <c r="AH75" s="29" t="s">
        <v>16</v>
      </c>
      <c r="AI75" s="29"/>
      <c r="AJ75" s="7" t="s">
        <v>16</v>
      </c>
      <c r="AK75" s="29" t="s">
        <v>16</v>
      </c>
      <c r="AL75" s="29"/>
      <c r="AM75" s="7" t="s">
        <v>16</v>
      </c>
      <c r="AN75" s="7" t="s">
        <v>16</v>
      </c>
      <c r="AO75" s="29" t="s">
        <v>16</v>
      </c>
      <c r="AP75" s="29"/>
      <c r="AQ75" s="7" t="s">
        <v>16</v>
      </c>
      <c r="AR75" s="7" t="s">
        <v>16</v>
      </c>
      <c r="AS75" s="7" t="s">
        <v>16</v>
      </c>
      <c r="AT75" s="7" t="s">
        <v>16</v>
      </c>
      <c r="AU75" s="7" t="s">
        <v>16</v>
      </c>
      <c r="AV75" s="7" t="s">
        <v>16</v>
      </c>
      <c r="AW75" s="7" t="s">
        <v>16</v>
      </c>
      <c r="AX75" s="7" t="s">
        <v>16</v>
      </c>
      <c r="AY75" s="29" t="s">
        <v>16</v>
      </c>
      <c r="AZ75" s="29"/>
      <c r="BA75" s="29"/>
      <c r="BB75" s="7" t="s">
        <v>16</v>
      </c>
    </row>
    <row r="76" spans="1:54" s="1" customFormat="1" ht="14.1" customHeight="1">
      <c r="A76" s="30" t="s">
        <v>145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 t="s">
        <v>146</v>
      </c>
      <c r="N76" s="31"/>
      <c r="O76" s="31" t="s">
        <v>67</v>
      </c>
      <c r="P76" s="31"/>
      <c r="Q76" s="31"/>
      <c r="R76" s="31" t="s">
        <v>72</v>
      </c>
      <c r="S76" s="31"/>
      <c r="T76" s="31"/>
      <c r="U76" s="27">
        <f>331608</f>
        <v>331608</v>
      </c>
      <c r="V76" s="27"/>
      <c r="W76" s="27">
        <f>331608</f>
        <v>331608</v>
      </c>
      <c r="X76" s="27"/>
      <c r="Y76" s="27">
        <f>0</f>
        <v>0</v>
      </c>
      <c r="Z76" s="27"/>
      <c r="AA76" s="8">
        <f t="shared" ref="AA76:AB80" si="61">0</f>
        <v>0</v>
      </c>
      <c r="AB76" s="27">
        <f t="shared" si="61"/>
        <v>0</v>
      </c>
      <c r="AC76" s="27"/>
      <c r="AD76" s="8">
        <f t="shared" ref="AD76:AE80" si="62">0</f>
        <v>0</v>
      </c>
      <c r="AE76" s="27">
        <f t="shared" si="62"/>
        <v>0</v>
      </c>
      <c r="AF76" s="27"/>
      <c r="AG76" s="8">
        <f t="shared" ref="AG76:AH80" si="63">0</f>
        <v>0</v>
      </c>
      <c r="AH76" s="27">
        <f t="shared" si="63"/>
        <v>0</v>
      </c>
      <c r="AI76" s="27"/>
      <c r="AJ76" s="8">
        <f>0</f>
        <v>0</v>
      </c>
      <c r="AK76" s="27">
        <f>331608</f>
        <v>331608</v>
      </c>
      <c r="AL76" s="27"/>
      <c r="AM76" s="8">
        <f>331608</f>
        <v>331608</v>
      </c>
      <c r="AN76" s="8">
        <f>331608</f>
        <v>331608</v>
      </c>
      <c r="AO76" s="27">
        <f>331608</f>
        <v>331608</v>
      </c>
      <c r="AP76" s="27"/>
      <c r="AQ76" s="8">
        <f t="shared" ref="AQ76:AX80" si="64">0</f>
        <v>0</v>
      </c>
      <c r="AR76" s="8">
        <f t="shared" si="64"/>
        <v>0</v>
      </c>
      <c r="AS76" s="8">
        <f t="shared" si="64"/>
        <v>0</v>
      </c>
      <c r="AT76" s="8">
        <f t="shared" si="64"/>
        <v>0</v>
      </c>
      <c r="AU76" s="8">
        <f t="shared" si="64"/>
        <v>0</v>
      </c>
      <c r="AV76" s="8">
        <f t="shared" si="64"/>
        <v>0</v>
      </c>
      <c r="AW76" s="8">
        <f t="shared" si="64"/>
        <v>0</v>
      </c>
      <c r="AX76" s="8">
        <f t="shared" si="64"/>
        <v>0</v>
      </c>
      <c r="AY76" s="27">
        <f>331608</f>
        <v>331608</v>
      </c>
      <c r="AZ76" s="27"/>
      <c r="BA76" s="27"/>
      <c r="BB76" s="8">
        <f>331608</f>
        <v>331608</v>
      </c>
    </row>
    <row r="77" spans="1:54" s="1" customFormat="1" ht="14.1" customHeight="1">
      <c r="A77" s="42" t="s">
        <v>147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 t="s">
        <v>148</v>
      </c>
      <c r="N77" s="38"/>
      <c r="O77" s="38" t="s">
        <v>67</v>
      </c>
      <c r="P77" s="38"/>
      <c r="Q77" s="38"/>
      <c r="R77" s="38" t="s">
        <v>79</v>
      </c>
      <c r="S77" s="38"/>
      <c r="T77" s="38"/>
      <c r="U77" s="33">
        <f>0</f>
        <v>0</v>
      </c>
      <c r="V77" s="33"/>
      <c r="W77" s="33">
        <f>0</f>
        <v>0</v>
      </c>
      <c r="X77" s="33"/>
      <c r="Y77" s="33">
        <f>0</f>
        <v>0</v>
      </c>
      <c r="Z77" s="33"/>
      <c r="AA77" s="6">
        <f t="shared" si="61"/>
        <v>0</v>
      </c>
      <c r="AB77" s="33">
        <f t="shared" si="61"/>
        <v>0</v>
      </c>
      <c r="AC77" s="33"/>
      <c r="AD77" s="6">
        <f t="shared" si="62"/>
        <v>0</v>
      </c>
      <c r="AE77" s="33">
        <f t="shared" si="62"/>
        <v>0</v>
      </c>
      <c r="AF77" s="33"/>
      <c r="AG77" s="6">
        <f t="shared" si="63"/>
        <v>0</v>
      </c>
      <c r="AH77" s="33">
        <f t="shared" si="63"/>
        <v>0</v>
      </c>
      <c r="AI77" s="33"/>
      <c r="AJ77" s="6">
        <f>0</f>
        <v>0</v>
      </c>
      <c r="AK77" s="33">
        <f>0</f>
        <v>0</v>
      </c>
      <c r="AL77" s="33"/>
      <c r="AM77" s="6">
        <f>0</f>
        <v>0</v>
      </c>
      <c r="AN77" s="6">
        <f>0</f>
        <v>0</v>
      </c>
      <c r="AO77" s="33">
        <f>0</f>
        <v>0</v>
      </c>
      <c r="AP77" s="33"/>
      <c r="AQ77" s="6">
        <f t="shared" si="64"/>
        <v>0</v>
      </c>
      <c r="AR77" s="6">
        <f t="shared" si="64"/>
        <v>0</v>
      </c>
      <c r="AS77" s="6">
        <f t="shared" si="64"/>
        <v>0</v>
      </c>
      <c r="AT77" s="6">
        <f t="shared" si="64"/>
        <v>0</v>
      </c>
      <c r="AU77" s="6">
        <f t="shared" si="64"/>
        <v>0</v>
      </c>
      <c r="AV77" s="6">
        <f t="shared" si="64"/>
        <v>0</v>
      </c>
      <c r="AW77" s="6">
        <f t="shared" si="64"/>
        <v>0</v>
      </c>
      <c r="AX77" s="6">
        <f t="shared" si="64"/>
        <v>0</v>
      </c>
      <c r="AY77" s="33">
        <f>0</f>
        <v>0</v>
      </c>
      <c r="AZ77" s="33"/>
      <c r="BA77" s="33"/>
      <c r="BB77" s="6">
        <f>0</f>
        <v>0</v>
      </c>
    </row>
    <row r="78" spans="1:54" s="1" customFormat="1" ht="14.1" customHeight="1">
      <c r="A78" s="42" t="s">
        <v>149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 t="s">
        <v>150</v>
      </c>
      <c r="N78" s="38"/>
      <c r="O78" s="38" t="s">
        <v>67</v>
      </c>
      <c r="P78" s="38"/>
      <c r="Q78" s="38"/>
      <c r="R78" s="38" t="s">
        <v>84</v>
      </c>
      <c r="S78" s="38"/>
      <c r="T78" s="38"/>
      <c r="U78" s="33">
        <f>100145.62</f>
        <v>100145.62</v>
      </c>
      <c r="V78" s="33"/>
      <c r="W78" s="33">
        <f>100145.62</f>
        <v>100145.62</v>
      </c>
      <c r="X78" s="33"/>
      <c r="Y78" s="33">
        <f>0</f>
        <v>0</v>
      </c>
      <c r="Z78" s="33"/>
      <c r="AA78" s="6">
        <f t="shared" si="61"/>
        <v>0</v>
      </c>
      <c r="AB78" s="33">
        <f t="shared" si="61"/>
        <v>0</v>
      </c>
      <c r="AC78" s="33"/>
      <c r="AD78" s="6">
        <f t="shared" si="62"/>
        <v>0</v>
      </c>
      <c r="AE78" s="33">
        <f t="shared" si="62"/>
        <v>0</v>
      </c>
      <c r="AF78" s="33"/>
      <c r="AG78" s="6">
        <f t="shared" si="63"/>
        <v>0</v>
      </c>
      <c r="AH78" s="33">
        <f t="shared" si="63"/>
        <v>0</v>
      </c>
      <c r="AI78" s="33"/>
      <c r="AJ78" s="6">
        <f>0</f>
        <v>0</v>
      </c>
      <c r="AK78" s="33">
        <f>100145.62</f>
        <v>100145.62</v>
      </c>
      <c r="AL78" s="33"/>
      <c r="AM78" s="6">
        <f>100145.62</f>
        <v>100145.62</v>
      </c>
      <c r="AN78" s="6">
        <f>100145.62</f>
        <v>100145.62</v>
      </c>
      <c r="AO78" s="33">
        <f>100145.62</f>
        <v>100145.62</v>
      </c>
      <c r="AP78" s="33"/>
      <c r="AQ78" s="6">
        <f t="shared" si="64"/>
        <v>0</v>
      </c>
      <c r="AR78" s="6">
        <f t="shared" si="64"/>
        <v>0</v>
      </c>
      <c r="AS78" s="6">
        <f t="shared" si="64"/>
        <v>0</v>
      </c>
      <c r="AT78" s="6">
        <f t="shared" si="64"/>
        <v>0</v>
      </c>
      <c r="AU78" s="6">
        <f t="shared" si="64"/>
        <v>0</v>
      </c>
      <c r="AV78" s="6">
        <f t="shared" si="64"/>
        <v>0</v>
      </c>
      <c r="AW78" s="6">
        <f t="shared" si="64"/>
        <v>0</v>
      </c>
      <c r="AX78" s="6">
        <f t="shared" si="64"/>
        <v>0</v>
      </c>
      <c r="AY78" s="33">
        <f>100145.62</f>
        <v>100145.62</v>
      </c>
      <c r="AZ78" s="33"/>
      <c r="BA78" s="33"/>
      <c r="BB78" s="6">
        <f>100145.62</f>
        <v>100145.62</v>
      </c>
    </row>
    <row r="79" spans="1:54" s="1" customFormat="1" ht="33.950000000000003" customHeight="1">
      <c r="A79" s="41" t="s">
        <v>151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4" t="s">
        <v>152</v>
      </c>
      <c r="N79" s="44"/>
      <c r="O79" s="44" t="s">
        <v>153</v>
      </c>
      <c r="P79" s="44"/>
      <c r="Q79" s="44"/>
      <c r="R79" s="44" t="s">
        <v>68</v>
      </c>
      <c r="S79" s="44"/>
      <c r="T79" s="44"/>
      <c r="U79" s="33">
        <f>0</f>
        <v>0</v>
      </c>
      <c r="V79" s="33"/>
      <c r="W79" s="33">
        <f>0</f>
        <v>0</v>
      </c>
      <c r="X79" s="33"/>
      <c r="Y79" s="33">
        <f>0</f>
        <v>0</v>
      </c>
      <c r="Z79" s="33"/>
      <c r="AA79" s="6">
        <f t="shared" si="61"/>
        <v>0</v>
      </c>
      <c r="AB79" s="33">
        <f t="shared" si="61"/>
        <v>0</v>
      </c>
      <c r="AC79" s="33"/>
      <c r="AD79" s="6">
        <f t="shared" si="62"/>
        <v>0</v>
      </c>
      <c r="AE79" s="33">
        <f t="shared" si="62"/>
        <v>0</v>
      </c>
      <c r="AF79" s="33"/>
      <c r="AG79" s="6">
        <f t="shared" si="63"/>
        <v>0</v>
      </c>
      <c r="AH79" s="33">
        <f t="shared" si="63"/>
        <v>0</v>
      </c>
      <c r="AI79" s="33"/>
      <c r="AJ79" s="6">
        <f>0</f>
        <v>0</v>
      </c>
      <c r="AK79" s="33">
        <f>0</f>
        <v>0</v>
      </c>
      <c r="AL79" s="33"/>
      <c r="AM79" s="6">
        <f t="shared" ref="AM79:AO80" si="65">0</f>
        <v>0</v>
      </c>
      <c r="AN79" s="6">
        <f t="shared" si="65"/>
        <v>0</v>
      </c>
      <c r="AO79" s="33">
        <f t="shared" si="65"/>
        <v>0</v>
      </c>
      <c r="AP79" s="33"/>
      <c r="AQ79" s="6">
        <f t="shared" si="64"/>
        <v>0</v>
      </c>
      <c r="AR79" s="6">
        <f t="shared" si="64"/>
        <v>0</v>
      </c>
      <c r="AS79" s="6">
        <f t="shared" si="64"/>
        <v>0</v>
      </c>
      <c r="AT79" s="6">
        <f t="shared" si="64"/>
        <v>0</v>
      </c>
      <c r="AU79" s="6">
        <f t="shared" si="64"/>
        <v>0</v>
      </c>
      <c r="AV79" s="6">
        <f t="shared" si="64"/>
        <v>0</v>
      </c>
      <c r="AW79" s="6">
        <f t="shared" si="64"/>
        <v>0</v>
      </c>
      <c r="AX79" s="6">
        <f t="shared" si="64"/>
        <v>0</v>
      </c>
      <c r="AY79" s="33">
        <f>0</f>
        <v>0</v>
      </c>
      <c r="AZ79" s="33"/>
      <c r="BA79" s="33"/>
      <c r="BB79" s="6">
        <f>0</f>
        <v>0</v>
      </c>
    </row>
    <row r="80" spans="1:54" s="1" customFormat="1" ht="14.1" customHeight="1">
      <c r="A80" s="41" t="s">
        <v>154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4" t="s">
        <v>155</v>
      </c>
      <c r="N80" s="44"/>
      <c r="O80" s="44" t="s">
        <v>156</v>
      </c>
      <c r="P80" s="44"/>
      <c r="Q80" s="44"/>
      <c r="R80" s="44" t="s">
        <v>68</v>
      </c>
      <c r="S80" s="44"/>
      <c r="T80" s="44"/>
      <c r="U80" s="33">
        <f>0</f>
        <v>0</v>
      </c>
      <c r="V80" s="33"/>
      <c r="W80" s="33">
        <f>0</f>
        <v>0</v>
      </c>
      <c r="X80" s="33"/>
      <c r="Y80" s="33">
        <f>0</f>
        <v>0</v>
      </c>
      <c r="Z80" s="33"/>
      <c r="AA80" s="6">
        <f t="shared" si="61"/>
        <v>0</v>
      </c>
      <c r="AB80" s="33">
        <f t="shared" si="61"/>
        <v>0</v>
      </c>
      <c r="AC80" s="33"/>
      <c r="AD80" s="6">
        <f t="shared" si="62"/>
        <v>0</v>
      </c>
      <c r="AE80" s="33">
        <f t="shared" si="62"/>
        <v>0</v>
      </c>
      <c r="AF80" s="33"/>
      <c r="AG80" s="6">
        <f t="shared" si="63"/>
        <v>0</v>
      </c>
      <c r="AH80" s="33">
        <f t="shared" si="63"/>
        <v>0</v>
      </c>
      <c r="AI80" s="33"/>
      <c r="AJ80" s="6">
        <f>0</f>
        <v>0</v>
      </c>
      <c r="AK80" s="33">
        <f>0</f>
        <v>0</v>
      </c>
      <c r="AL80" s="33"/>
      <c r="AM80" s="6">
        <f t="shared" si="65"/>
        <v>0</v>
      </c>
      <c r="AN80" s="6">
        <f t="shared" si="65"/>
        <v>0</v>
      </c>
      <c r="AO80" s="33">
        <f t="shared" si="65"/>
        <v>0</v>
      </c>
      <c r="AP80" s="33"/>
      <c r="AQ80" s="6">
        <f t="shared" si="64"/>
        <v>0</v>
      </c>
      <c r="AR80" s="6">
        <f t="shared" si="64"/>
        <v>0</v>
      </c>
      <c r="AS80" s="6">
        <f t="shared" si="64"/>
        <v>0</v>
      </c>
      <c r="AT80" s="6">
        <f t="shared" si="64"/>
        <v>0</v>
      </c>
      <c r="AU80" s="6">
        <f t="shared" si="64"/>
        <v>0</v>
      </c>
      <c r="AV80" s="6">
        <f t="shared" si="64"/>
        <v>0</v>
      </c>
      <c r="AW80" s="6">
        <f t="shared" si="64"/>
        <v>0</v>
      </c>
      <c r="AX80" s="6">
        <f t="shared" si="64"/>
        <v>0</v>
      </c>
      <c r="AY80" s="33">
        <f>0</f>
        <v>0</v>
      </c>
      <c r="AZ80" s="33"/>
      <c r="BA80" s="33"/>
      <c r="BB80" s="6">
        <f>0</f>
        <v>0</v>
      </c>
    </row>
    <row r="81" spans="1:54" s="1" customFormat="1" ht="14.1" customHeight="1">
      <c r="A81" s="35" t="s">
        <v>157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6" t="s">
        <v>16</v>
      </c>
      <c r="N81" s="36"/>
      <c r="O81" s="36" t="s">
        <v>16</v>
      </c>
      <c r="P81" s="36"/>
      <c r="Q81" s="36"/>
      <c r="R81" s="36" t="s">
        <v>16</v>
      </c>
      <c r="S81" s="36"/>
      <c r="T81" s="36"/>
      <c r="U81" s="29" t="s">
        <v>16</v>
      </c>
      <c r="V81" s="29"/>
      <c r="W81" s="29" t="s">
        <v>16</v>
      </c>
      <c r="X81" s="29"/>
      <c r="Y81" s="29" t="s">
        <v>16</v>
      </c>
      <c r="Z81" s="29"/>
      <c r="AA81" s="7" t="s">
        <v>16</v>
      </c>
      <c r="AB81" s="29" t="s">
        <v>16</v>
      </c>
      <c r="AC81" s="29"/>
      <c r="AD81" s="7" t="s">
        <v>16</v>
      </c>
      <c r="AE81" s="29" t="s">
        <v>16</v>
      </c>
      <c r="AF81" s="29"/>
      <c r="AG81" s="7" t="s">
        <v>16</v>
      </c>
      <c r="AH81" s="29" t="s">
        <v>16</v>
      </c>
      <c r="AI81" s="29"/>
      <c r="AJ81" s="7" t="s">
        <v>16</v>
      </c>
      <c r="AK81" s="29" t="s">
        <v>16</v>
      </c>
      <c r="AL81" s="29"/>
      <c r="AM81" s="7" t="s">
        <v>16</v>
      </c>
      <c r="AN81" s="7" t="s">
        <v>16</v>
      </c>
      <c r="AO81" s="29" t="s">
        <v>16</v>
      </c>
      <c r="AP81" s="29"/>
      <c r="AQ81" s="7" t="s">
        <v>16</v>
      </c>
      <c r="AR81" s="7" t="s">
        <v>16</v>
      </c>
      <c r="AS81" s="7" t="s">
        <v>16</v>
      </c>
      <c r="AT81" s="7" t="s">
        <v>16</v>
      </c>
      <c r="AU81" s="7" t="s">
        <v>16</v>
      </c>
      <c r="AV81" s="7" t="s">
        <v>16</v>
      </c>
      <c r="AW81" s="7" t="s">
        <v>16</v>
      </c>
      <c r="AX81" s="7" t="s">
        <v>16</v>
      </c>
      <c r="AY81" s="29" t="s">
        <v>16</v>
      </c>
      <c r="AZ81" s="29"/>
      <c r="BA81" s="29"/>
      <c r="BB81" s="7" t="s">
        <v>16</v>
      </c>
    </row>
    <row r="82" spans="1:54" s="1" customFormat="1" ht="14.1" customHeight="1">
      <c r="A82" s="30" t="s">
        <v>158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 t="s">
        <v>159</v>
      </c>
      <c r="N82" s="31"/>
      <c r="O82" s="31" t="s">
        <v>156</v>
      </c>
      <c r="P82" s="31"/>
      <c r="Q82" s="31"/>
      <c r="R82" s="31" t="s">
        <v>72</v>
      </c>
      <c r="S82" s="31"/>
      <c r="T82" s="31"/>
      <c r="U82" s="27">
        <f>0</f>
        <v>0</v>
      </c>
      <c r="V82" s="27"/>
      <c r="W82" s="27">
        <f>0</f>
        <v>0</v>
      </c>
      <c r="X82" s="27"/>
      <c r="Y82" s="27">
        <f>0</f>
        <v>0</v>
      </c>
      <c r="Z82" s="27"/>
      <c r="AA82" s="8">
        <f t="shared" ref="AA82:AB85" si="66">0</f>
        <v>0</v>
      </c>
      <c r="AB82" s="27">
        <f t="shared" si="66"/>
        <v>0</v>
      </c>
      <c r="AC82" s="27"/>
      <c r="AD82" s="8">
        <f t="shared" ref="AD82:AE85" si="67">0</f>
        <v>0</v>
      </c>
      <c r="AE82" s="27">
        <f t="shared" si="67"/>
        <v>0</v>
      </c>
      <c r="AF82" s="27"/>
      <c r="AG82" s="8">
        <f t="shared" ref="AG82:AH85" si="68">0</f>
        <v>0</v>
      </c>
      <c r="AH82" s="27">
        <f t="shared" si="68"/>
        <v>0</v>
      </c>
      <c r="AI82" s="27"/>
      <c r="AJ82" s="8">
        <f t="shared" ref="AJ82:AK85" si="69">0</f>
        <v>0</v>
      </c>
      <c r="AK82" s="27">
        <f t="shared" si="69"/>
        <v>0</v>
      </c>
      <c r="AL82" s="27"/>
      <c r="AM82" s="8">
        <f t="shared" ref="AM82:AO85" si="70">0</f>
        <v>0</v>
      </c>
      <c r="AN82" s="8">
        <f t="shared" si="70"/>
        <v>0</v>
      </c>
      <c r="AO82" s="27">
        <f t="shared" si="70"/>
        <v>0</v>
      </c>
      <c r="AP82" s="27"/>
      <c r="AQ82" s="8">
        <f t="shared" ref="AQ82:AY85" si="71">0</f>
        <v>0</v>
      </c>
      <c r="AR82" s="8">
        <f t="shared" si="71"/>
        <v>0</v>
      </c>
      <c r="AS82" s="8">
        <f t="shared" si="71"/>
        <v>0</v>
      </c>
      <c r="AT82" s="8">
        <f t="shared" si="71"/>
        <v>0</v>
      </c>
      <c r="AU82" s="8">
        <f t="shared" si="71"/>
        <v>0</v>
      </c>
      <c r="AV82" s="8">
        <f t="shared" si="71"/>
        <v>0</v>
      </c>
      <c r="AW82" s="8">
        <f t="shared" si="71"/>
        <v>0</v>
      </c>
      <c r="AX82" s="8">
        <f t="shared" si="71"/>
        <v>0</v>
      </c>
      <c r="AY82" s="27">
        <f t="shared" si="71"/>
        <v>0</v>
      </c>
      <c r="AZ82" s="27"/>
      <c r="BA82" s="27"/>
      <c r="BB82" s="8">
        <f>0</f>
        <v>0</v>
      </c>
    </row>
    <row r="83" spans="1:54" s="1" customFormat="1" ht="14.1" customHeight="1">
      <c r="A83" s="42" t="s">
        <v>147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 t="s">
        <v>160</v>
      </c>
      <c r="N83" s="38"/>
      <c r="O83" s="38" t="s">
        <v>156</v>
      </c>
      <c r="P83" s="38"/>
      <c r="Q83" s="38"/>
      <c r="R83" s="38" t="s">
        <v>79</v>
      </c>
      <c r="S83" s="38"/>
      <c r="T83" s="38"/>
      <c r="U83" s="33">
        <f>0</f>
        <v>0</v>
      </c>
      <c r="V83" s="33"/>
      <c r="W83" s="33">
        <f>0</f>
        <v>0</v>
      </c>
      <c r="X83" s="33"/>
      <c r="Y83" s="33">
        <f>0</f>
        <v>0</v>
      </c>
      <c r="Z83" s="33"/>
      <c r="AA83" s="6">
        <f t="shared" si="66"/>
        <v>0</v>
      </c>
      <c r="AB83" s="33">
        <f t="shared" si="66"/>
        <v>0</v>
      </c>
      <c r="AC83" s="33"/>
      <c r="AD83" s="6">
        <f t="shared" si="67"/>
        <v>0</v>
      </c>
      <c r="AE83" s="33">
        <f t="shared" si="67"/>
        <v>0</v>
      </c>
      <c r="AF83" s="33"/>
      <c r="AG83" s="6">
        <f t="shared" si="68"/>
        <v>0</v>
      </c>
      <c r="AH83" s="33">
        <f t="shared" si="68"/>
        <v>0</v>
      </c>
      <c r="AI83" s="33"/>
      <c r="AJ83" s="6">
        <f t="shared" si="69"/>
        <v>0</v>
      </c>
      <c r="AK83" s="33">
        <f t="shared" si="69"/>
        <v>0</v>
      </c>
      <c r="AL83" s="33"/>
      <c r="AM83" s="6">
        <f t="shared" si="70"/>
        <v>0</v>
      </c>
      <c r="AN83" s="6">
        <f t="shared" si="70"/>
        <v>0</v>
      </c>
      <c r="AO83" s="33">
        <f t="shared" si="70"/>
        <v>0</v>
      </c>
      <c r="AP83" s="33"/>
      <c r="AQ83" s="6">
        <f t="shared" si="71"/>
        <v>0</v>
      </c>
      <c r="AR83" s="6">
        <f t="shared" si="71"/>
        <v>0</v>
      </c>
      <c r="AS83" s="6">
        <f t="shared" si="71"/>
        <v>0</v>
      </c>
      <c r="AT83" s="6">
        <f t="shared" si="71"/>
        <v>0</v>
      </c>
      <c r="AU83" s="6">
        <f t="shared" si="71"/>
        <v>0</v>
      </c>
      <c r="AV83" s="6">
        <f t="shared" si="71"/>
        <v>0</v>
      </c>
      <c r="AW83" s="6">
        <f t="shared" si="71"/>
        <v>0</v>
      </c>
      <c r="AX83" s="6">
        <f t="shared" si="71"/>
        <v>0</v>
      </c>
      <c r="AY83" s="33">
        <f t="shared" si="71"/>
        <v>0</v>
      </c>
      <c r="AZ83" s="33"/>
      <c r="BA83" s="33"/>
      <c r="BB83" s="6">
        <f>0</f>
        <v>0</v>
      </c>
    </row>
    <row r="84" spans="1:54" s="1" customFormat="1" ht="14.1" customHeight="1">
      <c r="A84" s="42" t="s">
        <v>149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 t="s">
        <v>161</v>
      </c>
      <c r="N84" s="38"/>
      <c r="O84" s="38" t="s">
        <v>156</v>
      </c>
      <c r="P84" s="38"/>
      <c r="Q84" s="38"/>
      <c r="R84" s="38" t="s">
        <v>84</v>
      </c>
      <c r="S84" s="38"/>
      <c r="T84" s="38"/>
      <c r="U84" s="33">
        <f>0</f>
        <v>0</v>
      </c>
      <c r="V84" s="33"/>
      <c r="W84" s="33">
        <f>0</f>
        <v>0</v>
      </c>
      <c r="X84" s="33"/>
      <c r="Y84" s="33">
        <f>0</f>
        <v>0</v>
      </c>
      <c r="Z84" s="33"/>
      <c r="AA84" s="6">
        <f t="shared" si="66"/>
        <v>0</v>
      </c>
      <c r="AB84" s="33">
        <f t="shared" si="66"/>
        <v>0</v>
      </c>
      <c r="AC84" s="33"/>
      <c r="AD84" s="6">
        <f t="shared" si="67"/>
        <v>0</v>
      </c>
      <c r="AE84" s="33">
        <f t="shared" si="67"/>
        <v>0</v>
      </c>
      <c r="AF84" s="33"/>
      <c r="AG84" s="6">
        <f t="shared" si="68"/>
        <v>0</v>
      </c>
      <c r="AH84" s="33">
        <f t="shared" si="68"/>
        <v>0</v>
      </c>
      <c r="AI84" s="33"/>
      <c r="AJ84" s="6">
        <f t="shared" si="69"/>
        <v>0</v>
      </c>
      <c r="AK84" s="33">
        <f t="shared" si="69"/>
        <v>0</v>
      </c>
      <c r="AL84" s="33"/>
      <c r="AM84" s="6">
        <f t="shared" si="70"/>
        <v>0</v>
      </c>
      <c r="AN84" s="6">
        <f t="shared" si="70"/>
        <v>0</v>
      </c>
      <c r="AO84" s="33">
        <f t="shared" si="70"/>
        <v>0</v>
      </c>
      <c r="AP84" s="33"/>
      <c r="AQ84" s="6">
        <f t="shared" si="71"/>
        <v>0</v>
      </c>
      <c r="AR84" s="6">
        <f t="shared" si="71"/>
        <v>0</v>
      </c>
      <c r="AS84" s="6">
        <f t="shared" si="71"/>
        <v>0</v>
      </c>
      <c r="AT84" s="6">
        <f t="shared" si="71"/>
        <v>0</v>
      </c>
      <c r="AU84" s="6">
        <f t="shared" si="71"/>
        <v>0</v>
      </c>
      <c r="AV84" s="6">
        <f t="shared" si="71"/>
        <v>0</v>
      </c>
      <c r="AW84" s="6">
        <f t="shared" si="71"/>
        <v>0</v>
      </c>
      <c r="AX84" s="6">
        <f t="shared" si="71"/>
        <v>0</v>
      </c>
      <c r="AY84" s="33">
        <f t="shared" si="71"/>
        <v>0</v>
      </c>
      <c r="AZ84" s="33"/>
      <c r="BA84" s="33"/>
      <c r="BB84" s="6">
        <f>0</f>
        <v>0</v>
      </c>
    </row>
    <row r="85" spans="1:54" s="1" customFormat="1" ht="14.1" customHeight="1">
      <c r="A85" s="41" t="s">
        <v>162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4" t="s">
        <v>163</v>
      </c>
      <c r="N85" s="44"/>
      <c r="O85" s="44" t="s">
        <v>156</v>
      </c>
      <c r="P85" s="44"/>
      <c r="Q85" s="44"/>
      <c r="R85" s="44" t="s">
        <v>68</v>
      </c>
      <c r="S85" s="44"/>
      <c r="T85" s="44"/>
      <c r="U85" s="33">
        <f>0</f>
        <v>0</v>
      </c>
      <c r="V85" s="33"/>
      <c r="W85" s="33">
        <f>0</f>
        <v>0</v>
      </c>
      <c r="X85" s="33"/>
      <c r="Y85" s="33">
        <f>0</f>
        <v>0</v>
      </c>
      <c r="Z85" s="33"/>
      <c r="AA85" s="6">
        <f t="shared" si="66"/>
        <v>0</v>
      </c>
      <c r="AB85" s="33">
        <f t="shared" si="66"/>
        <v>0</v>
      </c>
      <c r="AC85" s="33"/>
      <c r="AD85" s="6">
        <f t="shared" si="67"/>
        <v>0</v>
      </c>
      <c r="AE85" s="33">
        <f t="shared" si="67"/>
        <v>0</v>
      </c>
      <c r="AF85" s="33"/>
      <c r="AG85" s="6">
        <f t="shared" si="68"/>
        <v>0</v>
      </c>
      <c r="AH85" s="33">
        <f t="shared" si="68"/>
        <v>0</v>
      </c>
      <c r="AI85" s="33"/>
      <c r="AJ85" s="6">
        <f t="shared" si="69"/>
        <v>0</v>
      </c>
      <c r="AK85" s="33">
        <f t="shared" si="69"/>
        <v>0</v>
      </c>
      <c r="AL85" s="33"/>
      <c r="AM85" s="6">
        <f t="shared" si="70"/>
        <v>0</v>
      </c>
      <c r="AN85" s="6">
        <f t="shared" si="70"/>
        <v>0</v>
      </c>
      <c r="AO85" s="33">
        <f t="shared" si="70"/>
        <v>0</v>
      </c>
      <c r="AP85" s="33"/>
      <c r="AQ85" s="6">
        <f t="shared" si="71"/>
        <v>0</v>
      </c>
      <c r="AR85" s="6">
        <f t="shared" si="71"/>
        <v>0</v>
      </c>
      <c r="AS85" s="6">
        <f t="shared" si="71"/>
        <v>0</v>
      </c>
      <c r="AT85" s="6">
        <f t="shared" si="71"/>
        <v>0</v>
      </c>
      <c r="AU85" s="6">
        <f t="shared" si="71"/>
        <v>0</v>
      </c>
      <c r="AV85" s="6">
        <f t="shared" si="71"/>
        <v>0</v>
      </c>
      <c r="AW85" s="6">
        <f t="shared" si="71"/>
        <v>0</v>
      </c>
      <c r="AX85" s="6">
        <f t="shared" si="71"/>
        <v>0</v>
      </c>
      <c r="AY85" s="33">
        <f t="shared" si="71"/>
        <v>0</v>
      </c>
      <c r="AZ85" s="33"/>
      <c r="BA85" s="33"/>
      <c r="BB85" s="6">
        <f>0</f>
        <v>0</v>
      </c>
    </row>
    <row r="86" spans="1:54" s="1" customFormat="1" ht="14.1" customHeight="1">
      <c r="A86" s="35" t="s">
        <v>157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 t="s">
        <v>16</v>
      </c>
      <c r="N86" s="36"/>
      <c r="O86" s="36" t="s">
        <v>16</v>
      </c>
      <c r="P86" s="36"/>
      <c r="Q86" s="36"/>
      <c r="R86" s="36" t="s">
        <v>16</v>
      </c>
      <c r="S86" s="36"/>
      <c r="T86" s="36"/>
      <c r="U86" s="29" t="s">
        <v>16</v>
      </c>
      <c r="V86" s="29"/>
      <c r="W86" s="29" t="s">
        <v>16</v>
      </c>
      <c r="X86" s="29"/>
      <c r="Y86" s="29" t="s">
        <v>16</v>
      </c>
      <c r="Z86" s="29"/>
      <c r="AA86" s="7" t="s">
        <v>16</v>
      </c>
      <c r="AB86" s="29" t="s">
        <v>16</v>
      </c>
      <c r="AC86" s="29"/>
      <c r="AD86" s="7" t="s">
        <v>16</v>
      </c>
      <c r="AE86" s="29" t="s">
        <v>16</v>
      </c>
      <c r="AF86" s="29"/>
      <c r="AG86" s="7" t="s">
        <v>16</v>
      </c>
      <c r="AH86" s="29" t="s">
        <v>16</v>
      </c>
      <c r="AI86" s="29"/>
      <c r="AJ86" s="7" t="s">
        <v>16</v>
      </c>
      <c r="AK86" s="29" t="s">
        <v>16</v>
      </c>
      <c r="AL86" s="29"/>
      <c r="AM86" s="7" t="s">
        <v>16</v>
      </c>
      <c r="AN86" s="7" t="s">
        <v>16</v>
      </c>
      <c r="AO86" s="29" t="s">
        <v>16</v>
      </c>
      <c r="AP86" s="29"/>
      <c r="AQ86" s="7" t="s">
        <v>16</v>
      </c>
      <c r="AR86" s="7" t="s">
        <v>16</v>
      </c>
      <c r="AS86" s="7" t="s">
        <v>16</v>
      </c>
      <c r="AT86" s="7" t="s">
        <v>16</v>
      </c>
      <c r="AU86" s="7" t="s">
        <v>16</v>
      </c>
      <c r="AV86" s="7" t="s">
        <v>16</v>
      </c>
      <c r="AW86" s="7" t="s">
        <v>16</v>
      </c>
      <c r="AX86" s="7" t="s">
        <v>16</v>
      </c>
      <c r="AY86" s="29" t="s">
        <v>16</v>
      </c>
      <c r="AZ86" s="29"/>
      <c r="BA86" s="29"/>
      <c r="BB86" s="7" t="s">
        <v>16</v>
      </c>
    </row>
    <row r="87" spans="1:54" s="1" customFormat="1" ht="14.1" customHeight="1">
      <c r="A87" s="30" t="s">
        <v>158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 t="s">
        <v>164</v>
      </c>
      <c r="N87" s="31"/>
      <c r="O87" s="31" t="s">
        <v>156</v>
      </c>
      <c r="P87" s="31"/>
      <c r="Q87" s="31"/>
      <c r="R87" s="31" t="s">
        <v>72</v>
      </c>
      <c r="S87" s="31"/>
      <c r="T87" s="31"/>
      <c r="U87" s="27">
        <f>0</f>
        <v>0</v>
      </c>
      <c r="V87" s="27"/>
      <c r="W87" s="27">
        <f>0</f>
        <v>0</v>
      </c>
      <c r="X87" s="27"/>
      <c r="Y87" s="27">
        <f t="shared" ref="Y87:Y95" si="72">0</f>
        <v>0</v>
      </c>
      <c r="Z87" s="27"/>
      <c r="AA87" s="8">
        <f t="shared" ref="AA87:AB95" si="73">0</f>
        <v>0</v>
      </c>
      <c r="AB87" s="27">
        <f t="shared" si="73"/>
        <v>0</v>
      </c>
      <c r="AC87" s="27"/>
      <c r="AD87" s="8">
        <f t="shared" ref="AD87:AE95" si="74">0</f>
        <v>0</v>
      </c>
      <c r="AE87" s="27">
        <f t="shared" si="74"/>
        <v>0</v>
      </c>
      <c r="AF87" s="27"/>
      <c r="AG87" s="8">
        <f t="shared" ref="AG87:AH95" si="75">0</f>
        <v>0</v>
      </c>
      <c r="AH87" s="27">
        <f t="shared" si="75"/>
        <v>0</v>
      </c>
      <c r="AI87" s="27"/>
      <c r="AJ87" s="8">
        <f t="shared" ref="AJ87:AK89" si="76">0</f>
        <v>0</v>
      </c>
      <c r="AK87" s="27">
        <f t="shared" si="76"/>
        <v>0</v>
      </c>
      <c r="AL87" s="27"/>
      <c r="AM87" s="8">
        <f t="shared" ref="AM87:AO89" si="77">0</f>
        <v>0</v>
      </c>
      <c r="AN87" s="8">
        <f t="shared" si="77"/>
        <v>0</v>
      </c>
      <c r="AO87" s="27">
        <f t="shared" si="77"/>
        <v>0</v>
      </c>
      <c r="AP87" s="27"/>
      <c r="AQ87" s="8">
        <f t="shared" ref="AQ87:AY89" si="78">0</f>
        <v>0</v>
      </c>
      <c r="AR87" s="8">
        <f t="shared" si="78"/>
        <v>0</v>
      </c>
      <c r="AS87" s="8">
        <f t="shared" si="78"/>
        <v>0</v>
      </c>
      <c r="AT87" s="8">
        <f t="shared" si="78"/>
        <v>0</v>
      </c>
      <c r="AU87" s="8">
        <f t="shared" si="78"/>
        <v>0</v>
      </c>
      <c r="AV87" s="8">
        <f t="shared" si="78"/>
        <v>0</v>
      </c>
      <c r="AW87" s="8">
        <f t="shared" si="78"/>
        <v>0</v>
      </c>
      <c r="AX87" s="8">
        <f t="shared" si="78"/>
        <v>0</v>
      </c>
      <c r="AY87" s="27">
        <f t="shared" si="78"/>
        <v>0</v>
      </c>
      <c r="AZ87" s="27"/>
      <c r="BA87" s="27"/>
      <c r="BB87" s="8">
        <f>0</f>
        <v>0</v>
      </c>
    </row>
    <row r="88" spans="1:54" s="1" customFormat="1" ht="14.1" customHeight="1">
      <c r="A88" s="42" t="s">
        <v>147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 t="s">
        <v>165</v>
      </c>
      <c r="N88" s="38"/>
      <c r="O88" s="38" t="s">
        <v>156</v>
      </c>
      <c r="P88" s="38"/>
      <c r="Q88" s="38"/>
      <c r="R88" s="38" t="s">
        <v>79</v>
      </c>
      <c r="S88" s="38"/>
      <c r="T88" s="38"/>
      <c r="U88" s="33">
        <f>0</f>
        <v>0</v>
      </c>
      <c r="V88" s="33"/>
      <c r="W88" s="33">
        <f>0</f>
        <v>0</v>
      </c>
      <c r="X88" s="33"/>
      <c r="Y88" s="33">
        <f t="shared" si="72"/>
        <v>0</v>
      </c>
      <c r="Z88" s="33"/>
      <c r="AA88" s="6">
        <f t="shared" si="73"/>
        <v>0</v>
      </c>
      <c r="AB88" s="33">
        <f t="shared" si="73"/>
        <v>0</v>
      </c>
      <c r="AC88" s="33"/>
      <c r="AD88" s="6">
        <f t="shared" si="74"/>
        <v>0</v>
      </c>
      <c r="AE88" s="33">
        <f t="shared" si="74"/>
        <v>0</v>
      </c>
      <c r="AF88" s="33"/>
      <c r="AG88" s="6">
        <f t="shared" si="75"/>
        <v>0</v>
      </c>
      <c r="AH88" s="33">
        <f t="shared" si="75"/>
        <v>0</v>
      </c>
      <c r="AI88" s="33"/>
      <c r="AJ88" s="6">
        <f t="shared" si="76"/>
        <v>0</v>
      </c>
      <c r="AK88" s="33">
        <f t="shared" si="76"/>
        <v>0</v>
      </c>
      <c r="AL88" s="33"/>
      <c r="AM88" s="6">
        <f t="shared" si="77"/>
        <v>0</v>
      </c>
      <c r="AN88" s="6">
        <f t="shared" si="77"/>
        <v>0</v>
      </c>
      <c r="AO88" s="33">
        <f t="shared" si="77"/>
        <v>0</v>
      </c>
      <c r="AP88" s="33"/>
      <c r="AQ88" s="6">
        <f t="shared" si="78"/>
        <v>0</v>
      </c>
      <c r="AR88" s="6">
        <f t="shared" si="78"/>
        <v>0</v>
      </c>
      <c r="AS88" s="6">
        <f t="shared" si="78"/>
        <v>0</v>
      </c>
      <c r="AT88" s="6">
        <f t="shared" si="78"/>
        <v>0</v>
      </c>
      <c r="AU88" s="6">
        <f t="shared" si="78"/>
        <v>0</v>
      </c>
      <c r="AV88" s="6">
        <f t="shared" si="78"/>
        <v>0</v>
      </c>
      <c r="AW88" s="6">
        <f t="shared" si="78"/>
        <v>0</v>
      </c>
      <c r="AX88" s="6">
        <f t="shared" si="78"/>
        <v>0</v>
      </c>
      <c r="AY88" s="33">
        <f t="shared" si="78"/>
        <v>0</v>
      </c>
      <c r="AZ88" s="33"/>
      <c r="BA88" s="33"/>
      <c r="BB88" s="6">
        <f>0</f>
        <v>0</v>
      </c>
    </row>
    <row r="89" spans="1:54" s="1" customFormat="1" ht="14.1" customHeight="1">
      <c r="A89" s="42" t="s">
        <v>149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 t="s">
        <v>166</v>
      </c>
      <c r="N89" s="38"/>
      <c r="O89" s="38" t="s">
        <v>156</v>
      </c>
      <c r="P89" s="38"/>
      <c r="Q89" s="38"/>
      <c r="R89" s="38" t="s">
        <v>84</v>
      </c>
      <c r="S89" s="38"/>
      <c r="T89" s="38"/>
      <c r="U89" s="33">
        <f>0</f>
        <v>0</v>
      </c>
      <c r="V89" s="33"/>
      <c r="W89" s="33">
        <f>0</f>
        <v>0</v>
      </c>
      <c r="X89" s="33"/>
      <c r="Y89" s="33">
        <f t="shared" si="72"/>
        <v>0</v>
      </c>
      <c r="Z89" s="33"/>
      <c r="AA89" s="6">
        <f t="shared" si="73"/>
        <v>0</v>
      </c>
      <c r="AB89" s="33">
        <f t="shared" si="73"/>
        <v>0</v>
      </c>
      <c r="AC89" s="33"/>
      <c r="AD89" s="6">
        <f t="shared" si="74"/>
        <v>0</v>
      </c>
      <c r="AE89" s="33">
        <f t="shared" si="74"/>
        <v>0</v>
      </c>
      <c r="AF89" s="33"/>
      <c r="AG89" s="6">
        <f t="shared" si="75"/>
        <v>0</v>
      </c>
      <c r="AH89" s="33">
        <f t="shared" si="75"/>
        <v>0</v>
      </c>
      <c r="AI89" s="33"/>
      <c r="AJ89" s="6">
        <f t="shared" si="76"/>
        <v>0</v>
      </c>
      <c r="AK89" s="33">
        <f t="shared" si="76"/>
        <v>0</v>
      </c>
      <c r="AL89" s="33"/>
      <c r="AM89" s="6">
        <f t="shared" si="77"/>
        <v>0</v>
      </c>
      <c r="AN89" s="6">
        <f t="shared" si="77"/>
        <v>0</v>
      </c>
      <c r="AO89" s="33">
        <f t="shared" si="77"/>
        <v>0</v>
      </c>
      <c r="AP89" s="33"/>
      <c r="AQ89" s="6">
        <f t="shared" si="78"/>
        <v>0</v>
      </c>
      <c r="AR89" s="6">
        <f t="shared" si="78"/>
        <v>0</v>
      </c>
      <c r="AS89" s="6">
        <f t="shared" si="78"/>
        <v>0</v>
      </c>
      <c r="AT89" s="6">
        <f t="shared" si="78"/>
        <v>0</v>
      </c>
      <c r="AU89" s="6">
        <f t="shared" si="78"/>
        <v>0</v>
      </c>
      <c r="AV89" s="6">
        <f t="shared" si="78"/>
        <v>0</v>
      </c>
      <c r="AW89" s="6">
        <f t="shared" si="78"/>
        <v>0</v>
      </c>
      <c r="AX89" s="6">
        <f t="shared" si="78"/>
        <v>0</v>
      </c>
      <c r="AY89" s="33">
        <f t="shared" si="78"/>
        <v>0</v>
      </c>
      <c r="AZ89" s="33"/>
      <c r="BA89" s="33"/>
      <c r="BB89" s="6">
        <f>0</f>
        <v>0</v>
      </c>
    </row>
    <row r="90" spans="1:54" s="1" customFormat="1" ht="24" customHeight="1">
      <c r="A90" s="41" t="s">
        <v>167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4" t="s">
        <v>168</v>
      </c>
      <c r="N90" s="44"/>
      <c r="O90" s="44" t="s">
        <v>169</v>
      </c>
      <c r="P90" s="44"/>
      <c r="Q90" s="44"/>
      <c r="R90" s="44" t="s">
        <v>68</v>
      </c>
      <c r="S90" s="44"/>
      <c r="T90" s="44"/>
      <c r="U90" s="33">
        <f>115000</f>
        <v>115000</v>
      </c>
      <c r="V90" s="33"/>
      <c r="W90" s="33">
        <f>90000</f>
        <v>90000</v>
      </c>
      <c r="X90" s="33"/>
      <c r="Y90" s="33">
        <f t="shared" si="72"/>
        <v>0</v>
      </c>
      <c r="Z90" s="33"/>
      <c r="AA90" s="6">
        <f t="shared" si="73"/>
        <v>0</v>
      </c>
      <c r="AB90" s="33">
        <f t="shared" si="73"/>
        <v>0</v>
      </c>
      <c r="AC90" s="33"/>
      <c r="AD90" s="6">
        <f t="shared" si="74"/>
        <v>0</v>
      </c>
      <c r="AE90" s="33">
        <f t="shared" si="74"/>
        <v>0</v>
      </c>
      <c r="AF90" s="33"/>
      <c r="AG90" s="6">
        <f t="shared" si="75"/>
        <v>0</v>
      </c>
      <c r="AH90" s="33">
        <f t="shared" si="75"/>
        <v>0</v>
      </c>
      <c r="AI90" s="33"/>
      <c r="AJ90" s="6">
        <f t="shared" ref="AJ90:AJ95" si="79">0</f>
        <v>0</v>
      </c>
      <c r="AK90" s="33">
        <f>115000</f>
        <v>115000</v>
      </c>
      <c r="AL90" s="33"/>
      <c r="AM90" s="6">
        <f>90000</f>
        <v>90000</v>
      </c>
      <c r="AN90" s="6">
        <f>93427.8</f>
        <v>93427.8</v>
      </c>
      <c r="AO90" s="33">
        <f>80929.8</f>
        <v>80929.8</v>
      </c>
      <c r="AP90" s="33"/>
      <c r="AQ90" s="6">
        <f t="shared" ref="AQ90:AX95" si="80">0</f>
        <v>0</v>
      </c>
      <c r="AR90" s="6">
        <f t="shared" si="80"/>
        <v>0</v>
      </c>
      <c r="AS90" s="6">
        <f t="shared" si="80"/>
        <v>0</v>
      </c>
      <c r="AT90" s="6">
        <f t="shared" si="80"/>
        <v>0</v>
      </c>
      <c r="AU90" s="6">
        <f t="shared" si="80"/>
        <v>0</v>
      </c>
      <c r="AV90" s="6">
        <f t="shared" si="80"/>
        <v>0</v>
      </c>
      <c r="AW90" s="6">
        <f t="shared" si="80"/>
        <v>0</v>
      </c>
      <c r="AX90" s="6">
        <f t="shared" si="80"/>
        <v>0</v>
      </c>
      <c r="AY90" s="33">
        <f>93427.8</f>
        <v>93427.8</v>
      </c>
      <c r="AZ90" s="33"/>
      <c r="BA90" s="33"/>
      <c r="BB90" s="6">
        <f>80929.8</f>
        <v>80929.8</v>
      </c>
    </row>
    <row r="91" spans="1:54" s="1" customFormat="1" ht="14.1" customHeight="1">
      <c r="A91" s="41" t="s">
        <v>170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4" t="s">
        <v>171</v>
      </c>
      <c r="N91" s="44"/>
      <c r="O91" s="44" t="s">
        <v>172</v>
      </c>
      <c r="P91" s="44"/>
      <c r="Q91" s="44"/>
      <c r="R91" s="44" t="s">
        <v>68</v>
      </c>
      <c r="S91" s="44"/>
      <c r="T91" s="44"/>
      <c r="U91" s="33">
        <f>0</f>
        <v>0</v>
      </c>
      <c r="V91" s="33"/>
      <c r="W91" s="33">
        <f>0</f>
        <v>0</v>
      </c>
      <c r="X91" s="33"/>
      <c r="Y91" s="33">
        <f t="shared" si="72"/>
        <v>0</v>
      </c>
      <c r="Z91" s="33"/>
      <c r="AA91" s="6">
        <f t="shared" si="73"/>
        <v>0</v>
      </c>
      <c r="AB91" s="33">
        <f t="shared" si="73"/>
        <v>0</v>
      </c>
      <c r="AC91" s="33"/>
      <c r="AD91" s="6">
        <f t="shared" si="74"/>
        <v>0</v>
      </c>
      <c r="AE91" s="33">
        <f t="shared" si="74"/>
        <v>0</v>
      </c>
      <c r="AF91" s="33"/>
      <c r="AG91" s="6">
        <f t="shared" si="75"/>
        <v>0</v>
      </c>
      <c r="AH91" s="33">
        <f t="shared" si="75"/>
        <v>0</v>
      </c>
      <c r="AI91" s="33"/>
      <c r="AJ91" s="6">
        <f t="shared" si="79"/>
        <v>0</v>
      </c>
      <c r="AK91" s="33">
        <f>0</f>
        <v>0</v>
      </c>
      <c r="AL91" s="33"/>
      <c r="AM91" s="6">
        <f>0</f>
        <v>0</v>
      </c>
      <c r="AN91" s="6">
        <f>0</f>
        <v>0</v>
      </c>
      <c r="AO91" s="33">
        <f>0</f>
        <v>0</v>
      </c>
      <c r="AP91" s="33"/>
      <c r="AQ91" s="6">
        <f t="shared" si="80"/>
        <v>0</v>
      </c>
      <c r="AR91" s="6">
        <f t="shared" si="80"/>
        <v>0</v>
      </c>
      <c r="AS91" s="6">
        <f t="shared" si="80"/>
        <v>0</v>
      </c>
      <c r="AT91" s="6">
        <f t="shared" si="80"/>
        <v>0</v>
      </c>
      <c r="AU91" s="6">
        <f t="shared" si="80"/>
        <v>0</v>
      </c>
      <c r="AV91" s="6">
        <f t="shared" si="80"/>
        <v>0</v>
      </c>
      <c r="AW91" s="6">
        <f t="shared" si="80"/>
        <v>0</v>
      </c>
      <c r="AX91" s="6">
        <f t="shared" si="80"/>
        <v>0</v>
      </c>
      <c r="AY91" s="33">
        <f>0</f>
        <v>0</v>
      </c>
      <c r="AZ91" s="33"/>
      <c r="BA91" s="33"/>
      <c r="BB91" s="6">
        <f>0</f>
        <v>0</v>
      </c>
    </row>
    <row r="92" spans="1:54" s="1" customFormat="1" ht="24" customHeight="1">
      <c r="A92" s="41" t="s">
        <v>173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4" t="s">
        <v>174</v>
      </c>
      <c r="N92" s="44"/>
      <c r="O92" s="44" t="s">
        <v>175</v>
      </c>
      <c r="P92" s="44"/>
      <c r="Q92" s="44"/>
      <c r="R92" s="44" t="s">
        <v>68</v>
      </c>
      <c r="S92" s="44"/>
      <c r="T92" s="44"/>
      <c r="U92" s="33">
        <f>390000</f>
        <v>390000</v>
      </c>
      <c r="V92" s="33"/>
      <c r="W92" s="33">
        <f>390000</f>
        <v>390000</v>
      </c>
      <c r="X92" s="33"/>
      <c r="Y92" s="33">
        <f t="shared" si="72"/>
        <v>0</v>
      </c>
      <c r="Z92" s="33"/>
      <c r="AA92" s="6">
        <f t="shared" si="73"/>
        <v>0</v>
      </c>
      <c r="AB92" s="33">
        <f t="shared" si="73"/>
        <v>0</v>
      </c>
      <c r="AC92" s="33"/>
      <c r="AD92" s="6">
        <f t="shared" si="74"/>
        <v>0</v>
      </c>
      <c r="AE92" s="33">
        <f t="shared" si="74"/>
        <v>0</v>
      </c>
      <c r="AF92" s="33"/>
      <c r="AG92" s="6">
        <f t="shared" si="75"/>
        <v>0</v>
      </c>
      <c r="AH92" s="33">
        <f t="shared" si="75"/>
        <v>0</v>
      </c>
      <c r="AI92" s="33"/>
      <c r="AJ92" s="6">
        <f t="shared" si="79"/>
        <v>0</v>
      </c>
      <c r="AK92" s="33">
        <f>390000</f>
        <v>390000</v>
      </c>
      <c r="AL92" s="33"/>
      <c r="AM92" s="6">
        <f>390000</f>
        <v>390000</v>
      </c>
      <c r="AN92" s="6">
        <f>386735</f>
        <v>386735</v>
      </c>
      <c r="AO92" s="33">
        <f>386735</f>
        <v>386735</v>
      </c>
      <c r="AP92" s="33"/>
      <c r="AQ92" s="6">
        <f t="shared" si="80"/>
        <v>0</v>
      </c>
      <c r="AR92" s="6">
        <f t="shared" si="80"/>
        <v>0</v>
      </c>
      <c r="AS92" s="6">
        <f t="shared" si="80"/>
        <v>0</v>
      </c>
      <c r="AT92" s="6">
        <f t="shared" si="80"/>
        <v>0</v>
      </c>
      <c r="AU92" s="6">
        <f t="shared" si="80"/>
        <v>0</v>
      </c>
      <c r="AV92" s="6">
        <f t="shared" si="80"/>
        <v>0</v>
      </c>
      <c r="AW92" s="6">
        <f t="shared" si="80"/>
        <v>0</v>
      </c>
      <c r="AX92" s="6">
        <f t="shared" si="80"/>
        <v>0</v>
      </c>
      <c r="AY92" s="33">
        <f>386735</f>
        <v>386735</v>
      </c>
      <c r="AZ92" s="33"/>
      <c r="BA92" s="33"/>
      <c r="BB92" s="6">
        <f>386735</f>
        <v>386735</v>
      </c>
    </row>
    <row r="93" spans="1:54" s="1" customFormat="1" ht="24" customHeight="1">
      <c r="A93" s="41" t="s">
        <v>176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4" t="s">
        <v>177</v>
      </c>
      <c r="N93" s="44"/>
      <c r="O93" s="44" t="s">
        <v>67</v>
      </c>
      <c r="P93" s="44"/>
      <c r="Q93" s="44"/>
      <c r="R93" s="44" t="s">
        <v>68</v>
      </c>
      <c r="S93" s="44"/>
      <c r="T93" s="44"/>
      <c r="U93" s="33">
        <f>0</f>
        <v>0</v>
      </c>
      <c r="V93" s="33"/>
      <c r="W93" s="33">
        <f>0</f>
        <v>0</v>
      </c>
      <c r="X93" s="33"/>
      <c r="Y93" s="33">
        <f t="shared" si="72"/>
        <v>0</v>
      </c>
      <c r="Z93" s="33"/>
      <c r="AA93" s="6">
        <f t="shared" si="73"/>
        <v>0</v>
      </c>
      <c r="AB93" s="33">
        <f t="shared" si="73"/>
        <v>0</v>
      </c>
      <c r="AC93" s="33"/>
      <c r="AD93" s="6">
        <f t="shared" si="74"/>
        <v>0</v>
      </c>
      <c r="AE93" s="33">
        <f t="shared" si="74"/>
        <v>0</v>
      </c>
      <c r="AF93" s="33"/>
      <c r="AG93" s="6">
        <f t="shared" si="75"/>
        <v>0</v>
      </c>
      <c r="AH93" s="33">
        <f t="shared" si="75"/>
        <v>0</v>
      </c>
      <c r="AI93" s="33"/>
      <c r="AJ93" s="6">
        <f t="shared" si="79"/>
        <v>0</v>
      </c>
      <c r="AK93" s="33">
        <f>0</f>
        <v>0</v>
      </c>
      <c r="AL93" s="33"/>
      <c r="AM93" s="6">
        <f>0</f>
        <v>0</v>
      </c>
      <c r="AN93" s="6">
        <f>0</f>
        <v>0</v>
      </c>
      <c r="AO93" s="33">
        <f>0</f>
        <v>0</v>
      </c>
      <c r="AP93" s="33"/>
      <c r="AQ93" s="6">
        <f t="shared" si="80"/>
        <v>0</v>
      </c>
      <c r="AR93" s="6">
        <f t="shared" si="80"/>
        <v>0</v>
      </c>
      <c r="AS93" s="6">
        <f t="shared" si="80"/>
        <v>0</v>
      </c>
      <c r="AT93" s="6">
        <f t="shared" si="80"/>
        <v>0</v>
      </c>
      <c r="AU93" s="6">
        <f t="shared" si="80"/>
        <v>0</v>
      </c>
      <c r="AV93" s="6">
        <f t="shared" si="80"/>
        <v>0</v>
      </c>
      <c r="AW93" s="6">
        <f t="shared" si="80"/>
        <v>0</v>
      </c>
      <c r="AX93" s="6">
        <f t="shared" si="80"/>
        <v>0</v>
      </c>
      <c r="AY93" s="33">
        <f>0</f>
        <v>0</v>
      </c>
      <c r="AZ93" s="33"/>
      <c r="BA93" s="33"/>
      <c r="BB93" s="6">
        <f>0</f>
        <v>0</v>
      </c>
    </row>
    <row r="94" spans="1:54" s="1" customFormat="1" ht="24" customHeight="1">
      <c r="A94" s="41" t="s">
        <v>178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4" t="s">
        <v>179</v>
      </c>
      <c r="N94" s="44"/>
      <c r="O94" s="44" t="s">
        <v>67</v>
      </c>
      <c r="P94" s="44"/>
      <c r="Q94" s="44"/>
      <c r="R94" s="44" t="s">
        <v>68</v>
      </c>
      <c r="S94" s="44"/>
      <c r="T94" s="44"/>
      <c r="U94" s="33">
        <f>505000</f>
        <v>505000</v>
      </c>
      <c r="V94" s="33"/>
      <c r="W94" s="33">
        <f>480000</f>
        <v>480000</v>
      </c>
      <c r="X94" s="33"/>
      <c r="Y94" s="33">
        <f t="shared" si="72"/>
        <v>0</v>
      </c>
      <c r="Z94" s="33"/>
      <c r="AA94" s="6">
        <f t="shared" si="73"/>
        <v>0</v>
      </c>
      <c r="AB94" s="33">
        <f t="shared" si="73"/>
        <v>0</v>
      </c>
      <c r="AC94" s="33"/>
      <c r="AD94" s="6">
        <f t="shared" si="74"/>
        <v>0</v>
      </c>
      <c r="AE94" s="33">
        <f t="shared" si="74"/>
        <v>0</v>
      </c>
      <c r="AF94" s="33"/>
      <c r="AG94" s="6">
        <f t="shared" si="75"/>
        <v>0</v>
      </c>
      <c r="AH94" s="33">
        <f t="shared" si="75"/>
        <v>0</v>
      </c>
      <c r="AI94" s="33"/>
      <c r="AJ94" s="6">
        <f t="shared" si="79"/>
        <v>0</v>
      </c>
      <c r="AK94" s="33">
        <f>505000</f>
        <v>505000</v>
      </c>
      <c r="AL94" s="33"/>
      <c r="AM94" s="6">
        <f>480000</f>
        <v>480000</v>
      </c>
      <c r="AN94" s="6">
        <f>480162.8</f>
        <v>480162.8</v>
      </c>
      <c r="AO94" s="33">
        <f>467664.8</f>
        <v>467664.8</v>
      </c>
      <c r="AP94" s="33"/>
      <c r="AQ94" s="6">
        <f t="shared" si="80"/>
        <v>0</v>
      </c>
      <c r="AR94" s="6">
        <f t="shared" si="80"/>
        <v>0</v>
      </c>
      <c r="AS94" s="6">
        <f t="shared" si="80"/>
        <v>0</v>
      </c>
      <c r="AT94" s="6">
        <f t="shared" si="80"/>
        <v>0</v>
      </c>
      <c r="AU94" s="6">
        <f t="shared" si="80"/>
        <v>0</v>
      </c>
      <c r="AV94" s="6">
        <f t="shared" si="80"/>
        <v>0</v>
      </c>
      <c r="AW94" s="6">
        <f t="shared" si="80"/>
        <v>0</v>
      </c>
      <c r="AX94" s="6">
        <f t="shared" si="80"/>
        <v>0</v>
      </c>
      <c r="AY94" s="33">
        <f>480162.8</f>
        <v>480162.8</v>
      </c>
      <c r="AZ94" s="33"/>
      <c r="BA94" s="33"/>
      <c r="BB94" s="6">
        <f>467664.8</f>
        <v>467664.8</v>
      </c>
    </row>
    <row r="95" spans="1:54" s="1" customFormat="1" ht="24" customHeight="1">
      <c r="A95" s="41" t="s">
        <v>180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4" t="s">
        <v>181</v>
      </c>
      <c r="N95" s="44"/>
      <c r="O95" s="44" t="s">
        <v>67</v>
      </c>
      <c r="P95" s="44"/>
      <c r="Q95" s="44"/>
      <c r="R95" s="44" t="s">
        <v>68</v>
      </c>
      <c r="S95" s="44"/>
      <c r="T95" s="44"/>
      <c r="U95" s="33">
        <f>1197646.6</f>
        <v>1197646.6000000001</v>
      </c>
      <c r="V95" s="33"/>
      <c r="W95" s="33">
        <f>0</f>
        <v>0</v>
      </c>
      <c r="X95" s="33"/>
      <c r="Y95" s="33">
        <f t="shared" si="72"/>
        <v>0</v>
      </c>
      <c r="Z95" s="33"/>
      <c r="AA95" s="6">
        <f t="shared" si="73"/>
        <v>0</v>
      </c>
      <c r="AB95" s="33">
        <f t="shared" si="73"/>
        <v>0</v>
      </c>
      <c r="AC95" s="33"/>
      <c r="AD95" s="6">
        <f t="shared" si="74"/>
        <v>0</v>
      </c>
      <c r="AE95" s="33">
        <f t="shared" si="74"/>
        <v>0</v>
      </c>
      <c r="AF95" s="33"/>
      <c r="AG95" s="6">
        <f t="shared" si="75"/>
        <v>0</v>
      </c>
      <c r="AH95" s="33">
        <f t="shared" si="75"/>
        <v>0</v>
      </c>
      <c r="AI95" s="33"/>
      <c r="AJ95" s="6">
        <f t="shared" si="79"/>
        <v>0</v>
      </c>
      <c r="AK95" s="33">
        <f>1197646.6</f>
        <v>1197646.6000000001</v>
      </c>
      <c r="AL95" s="33"/>
      <c r="AM95" s="6">
        <f>0</f>
        <v>0</v>
      </c>
      <c r="AN95" s="6">
        <f>1164921.31</f>
        <v>1164921.31</v>
      </c>
      <c r="AO95" s="33">
        <f>0</f>
        <v>0</v>
      </c>
      <c r="AP95" s="33"/>
      <c r="AQ95" s="6">
        <f t="shared" si="80"/>
        <v>0</v>
      </c>
      <c r="AR95" s="6">
        <f t="shared" si="80"/>
        <v>0</v>
      </c>
      <c r="AS95" s="6">
        <f t="shared" si="80"/>
        <v>0</v>
      </c>
      <c r="AT95" s="6">
        <f t="shared" si="80"/>
        <v>0</v>
      </c>
      <c r="AU95" s="6">
        <f t="shared" si="80"/>
        <v>0</v>
      </c>
      <c r="AV95" s="6">
        <f t="shared" si="80"/>
        <v>0</v>
      </c>
      <c r="AW95" s="6">
        <f t="shared" si="80"/>
        <v>0</v>
      </c>
      <c r="AX95" s="6">
        <f t="shared" si="80"/>
        <v>0</v>
      </c>
      <c r="AY95" s="33">
        <f>1164921.31</f>
        <v>1164921.31</v>
      </c>
      <c r="AZ95" s="33"/>
      <c r="BA95" s="33"/>
      <c r="BB95" s="6">
        <f>0</f>
        <v>0</v>
      </c>
    </row>
    <row r="96" spans="1:54" s="1" customFormat="1" ht="14.1" customHeight="1">
      <c r="A96" s="9" t="s">
        <v>16</v>
      </c>
      <c r="B96" s="52" t="s">
        <v>144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36" t="s">
        <v>16</v>
      </c>
      <c r="N96" s="36"/>
      <c r="O96" s="36" t="s">
        <v>16</v>
      </c>
      <c r="P96" s="36"/>
      <c r="Q96" s="36"/>
      <c r="R96" s="36" t="s">
        <v>16</v>
      </c>
      <c r="S96" s="36"/>
      <c r="T96" s="36"/>
      <c r="U96" s="29" t="s">
        <v>16</v>
      </c>
      <c r="V96" s="29"/>
      <c r="W96" s="29" t="s">
        <v>16</v>
      </c>
      <c r="X96" s="29"/>
      <c r="Y96" s="29" t="s">
        <v>16</v>
      </c>
      <c r="Z96" s="29"/>
      <c r="AA96" s="7" t="s">
        <v>16</v>
      </c>
      <c r="AB96" s="29" t="s">
        <v>16</v>
      </c>
      <c r="AC96" s="29"/>
      <c r="AD96" s="7" t="s">
        <v>16</v>
      </c>
      <c r="AE96" s="29" t="s">
        <v>16</v>
      </c>
      <c r="AF96" s="29"/>
      <c r="AG96" s="7" t="s">
        <v>16</v>
      </c>
      <c r="AH96" s="29" t="s">
        <v>16</v>
      </c>
      <c r="AI96" s="29"/>
      <c r="AJ96" s="7" t="s">
        <v>16</v>
      </c>
      <c r="AK96" s="29" t="s">
        <v>16</v>
      </c>
      <c r="AL96" s="29"/>
      <c r="AM96" s="7" t="s">
        <v>16</v>
      </c>
      <c r="AN96" s="7" t="s">
        <v>16</v>
      </c>
      <c r="AO96" s="29" t="s">
        <v>16</v>
      </c>
      <c r="AP96" s="29"/>
      <c r="AQ96" s="7" t="s">
        <v>16</v>
      </c>
      <c r="AR96" s="7" t="s">
        <v>16</v>
      </c>
      <c r="AS96" s="7" t="s">
        <v>16</v>
      </c>
      <c r="AT96" s="7" t="s">
        <v>16</v>
      </c>
      <c r="AU96" s="7" t="s">
        <v>16</v>
      </c>
      <c r="AV96" s="7" t="s">
        <v>16</v>
      </c>
      <c r="AW96" s="7" t="s">
        <v>16</v>
      </c>
      <c r="AX96" s="7" t="s">
        <v>16</v>
      </c>
      <c r="AY96" s="29" t="s">
        <v>16</v>
      </c>
      <c r="AZ96" s="29"/>
      <c r="BA96" s="29"/>
      <c r="BB96" s="7" t="s">
        <v>16</v>
      </c>
    </row>
    <row r="97" spans="1:54" s="1" customFormat="1" ht="14.1" customHeight="1">
      <c r="A97" s="10" t="s">
        <v>16</v>
      </c>
      <c r="B97" s="51" t="s">
        <v>182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31" t="s">
        <v>183</v>
      </c>
      <c r="N97" s="31"/>
      <c r="O97" s="31" t="s">
        <v>184</v>
      </c>
      <c r="P97" s="31"/>
      <c r="Q97" s="31"/>
      <c r="R97" s="31" t="s">
        <v>68</v>
      </c>
      <c r="S97" s="31"/>
      <c r="T97" s="31"/>
      <c r="U97" s="27">
        <f>0</f>
        <v>0</v>
      </c>
      <c r="V97" s="27"/>
      <c r="W97" s="27">
        <f t="shared" ref="W97:W102" si="81">0</f>
        <v>0</v>
      </c>
      <c r="X97" s="27"/>
      <c r="Y97" s="27">
        <f t="shared" ref="Y97:Y102" si="82">0</f>
        <v>0</v>
      </c>
      <c r="Z97" s="27"/>
      <c r="AA97" s="8">
        <f t="shared" ref="AA97:AB102" si="83">0</f>
        <v>0</v>
      </c>
      <c r="AB97" s="27">
        <f t="shared" si="83"/>
        <v>0</v>
      </c>
      <c r="AC97" s="27"/>
      <c r="AD97" s="8">
        <f t="shared" ref="AD97:AE102" si="84">0</f>
        <v>0</v>
      </c>
      <c r="AE97" s="27">
        <f t="shared" si="84"/>
        <v>0</v>
      </c>
      <c r="AF97" s="27"/>
      <c r="AG97" s="8">
        <f t="shared" ref="AG97:AH102" si="85">0</f>
        <v>0</v>
      </c>
      <c r="AH97" s="27">
        <f t="shared" si="85"/>
        <v>0</v>
      </c>
      <c r="AI97" s="27"/>
      <c r="AJ97" s="8">
        <f>0</f>
        <v>0</v>
      </c>
      <c r="AK97" s="27">
        <f>0</f>
        <v>0</v>
      </c>
      <c r="AL97" s="27"/>
      <c r="AM97" s="8">
        <f>0</f>
        <v>0</v>
      </c>
      <c r="AN97" s="8">
        <f>0</f>
        <v>0</v>
      </c>
      <c r="AO97" s="27">
        <f>0</f>
        <v>0</v>
      </c>
      <c r="AP97" s="27"/>
      <c r="AQ97" s="8">
        <f t="shared" ref="AQ97:AY97" si="86">0</f>
        <v>0</v>
      </c>
      <c r="AR97" s="8">
        <f t="shared" si="86"/>
        <v>0</v>
      </c>
      <c r="AS97" s="8">
        <f t="shared" si="86"/>
        <v>0</v>
      </c>
      <c r="AT97" s="8">
        <f t="shared" si="86"/>
        <v>0</v>
      </c>
      <c r="AU97" s="8">
        <f t="shared" si="86"/>
        <v>0</v>
      </c>
      <c r="AV97" s="8">
        <f t="shared" si="86"/>
        <v>0</v>
      </c>
      <c r="AW97" s="8">
        <f t="shared" si="86"/>
        <v>0</v>
      </c>
      <c r="AX97" s="8">
        <f t="shared" si="86"/>
        <v>0</v>
      </c>
      <c r="AY97" s="27">
        <f t="shared" si="86"/>
        <v>0</v>
      </c>
      <c r="AZ97" s="27"/>
      <c r="BA97" s="27"/>
      <c r="BB97" s="8">
        <f t="shared" ref="BB97:BB102" si="87">0</f>
        <v>0</v>
      </c>
    </row>
    <row r="98" spans="1:54" s="1" customFormat="1" ht="33.950000000000003" customHeight="1">
      <c r="A98" s="41" t="s">
        <v>185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4" t="s">
        <v>186</v>
      </c>
      <c r="N98" s="44"/>
      <c r="O98" s="44" t="s">
        <v>67</v>
      </c>
      <c r="P98" s="44"/>
      <c r="Q98" s="44"/>
      <c r="R98" s="44" t="s">
        <v>68</v>
      </c>
      <c r="S98" s="44"/>
      <c r="T98" s="44"/>
      <c r="U98" s="33">
        <f>199601.12</f>
        <v>199601.12</v>
      </c>
      <c r="V98" s="33"/>
      <c r="W98" s="33">
        <f t="shared" si="81"/>
        <v>0</v>
      </c>
      <c r="X98" s="33"/>
      <c r="Y98" s="33">
        <f t="shared" si="82"/>
        <v>0</v>
      </c>
      <c r="Z98" s="33"/>
      <c r="AA98" s="6">
        <f t="shared" si="83"/>
        <v>0</v>
      </c>
      <c r="AB98" s="33">
        <f t="shared" si="83"/>
        <v>0</v>
      </c>
      <c r="AC98" s="33"/>
      <c r="AD98" s="6">
        <f t="shared" si="84"/>
        <v>0</v>
      </c>
      <c r="AE98" s="33">
        <f t="shared" si="84"/>
        <v>0</v>
      </c>
      <c r="AF98" s="33"/>
      <c r="AG98" s="6">
        <f t="shared" si="85"/>
        <v>0</v>
      </c>
      <c r="AH98" s="33">
        <f t="shared" si="85"/>
        <v>0</v>
      </c>
      <c r="AI98" s="33"/>
      <c r="AJ98" s="6">
        <f>0</f>
        <v>0</v>
      </c>
      <c r="AK98" s="33">
        <f>199601.12</f>
        <v>199601.12</v>
      </c>
      <c r="AL98" s="33"/>
      <c r="AM98" s="6">
        <f>0</f>
        <v>0</v>
      </c>
      <c r="AN98" s="6">
        <f>96192.58</f>
        <v>96192.58</v>
      </c>
      <c r="AO98" s="33">
        <f>0</f>
        <v>0</v>
      </c>
      <c r="AP98" s="33"/>
      <c r="AQ98" s="6">
        <f t="shared" ref="AQ98:AX102" si="88">0</f>
        <v>0</v>
      </c>
      <c r="AR98" s="6">
        <f t="shared" si="88"/>
        <v>0</v>
      </c>
      <c r="AS98" s="6">
        <f t="shared" si="88"/>
        <v>0</v>
      </c>
      <c r="AT98" s="6">
        <f t="shared" si="88"/>
        <v>0</v>
      </c>
      <c r="AU98" s="6">
        <f t="shared" si="88"/>
        <v>0</v>
      </c>
      <c r="AV98" s="6">
        <f t="shared" si="88"/>
        <v>0</v>
      </c>
      <c r="AW98" s="6">
        <f t="shared" si="88"/>
        <v>0</v>
      </c>
      <c r="AX98" s="6">
        <f t="shared" si="88"/>
        <v>0</v>
      </c>
      <c r="AY98" s="33">
        <f>96192.58</f>
        <v>96192.58</v>
      </c>
      <c r="AZ98" s="33"/>
      <c r="BA98" s="33"/>
      <c r="BB98" s="6">
        <f t="shared" si="87"/>
        <v>0</v>
      </c>
    </row>
    <row r="99" spans="1:54" s="1" customFormat="1" ht="33.950000000000003" customHeight="1">
      <c r="A99" s="41" t="s">
        <v>187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4" t="s">
        <v>188</v>
      </c>
      <c r="N99" s="44"/>
      <c r="O99" s="44" t="s">
        <v>67</v>
      </c>
      <c r="P99" s="44"/>
      <c r="Q99" s="44"/>
      <c r="R99" s="44" t="s">
        <v>68</v>
      </c>
      <c r="S99" s="44"/>
      <c r="T99" s="44"/>
      <c r="U99" s="33">
        <f>0</f>
        <v>0</v>
      </c>
      <c r="V99" s="33"/>
      <c r="W99" s="33">
        <f t="shared" si="81"/>
        <v>0</v>
      </c>
      <c r="X99" s="33"/>
      <c r="Y99" s="33">
        <f t="shared" si="82"/>
        <v>0</v>
      </c>
      <c r="Z99" s="33"/>
      <c r="AA99" s="6">
        <f t="shared" si="83"/>
        <v>0</v>
      </c>
      <c r="AB99" s="33">
        <f t="shared" si="83"/>
        <v>0</v>
      </c>
      <c r="AC99" s="33"/>
      <c r="AD99" s="6">
        <f t="shared" si="84"/>
        <v>0</v>
      </c>
      <c r="AE99" s="33">
        <f t="shared" si="84"/>
        <v>0</v>
      </c>
      <c r="AF99" s="33"/>
      <c r="AG99" s="6">
        <f t="shared" si="85"/>
        <v>0</v>
      </c>
      <c r="AH99" s="33">
        <f t="shared" si="85"/>
        <v>0</v>
      </c>
      <c r="AI99" s="33"/>
      <c r="AJ99" s="6">
        <f>0</f>
        <v>0</v>
      </c>
      <c r="AK99" s="33">
        <f>0</f>
        <v>0</v>
      </c>
      <c r="AL99" s="33"/>
      <c r="AM99" s="6">
        <f>0</f>
        <v>0</v>
      </c>
      <c r="AN99" s="6">
        <f>0</f>
        <v>0</v>
      </c>
      <c r="AO99" s="33">
        <f>0</f>
        <v>0</v>
      </c>
      <c r="AP99" s="33"/>
      <c r="AQ99" s="6">
        <f t="shared" si="88"/>
        <v>0</v>
      </c>
      <c r="AR99" s="6">
        <f t="shared" si="88"/>
        <v>0</v>
      </c>
      <c r="AS99" s="6">
        <f t="shared" si="88"/>
        <v>0</v>
      </c>
      <c r="AT99" s="6">
        <f t="shared" si="88"/>
        <v>0</v>
      </c>
      <c r="AU99" s="6">
        <f t="shared" si="88"/>
        <v>0</v>
      </c>
      <c r="AV99" s="6">
        <f t="shared" si="88"/>
        <v>0</v>
      </c>
      <c r="AW99" s="6">
        <f t="shared" si="88"/>
        <v>0</v>
      </c>
      <c r="AX99" s="6">
        <f t="shared" si="88"/>
        <v>0</v>
      </c>
      <c r="AY99" s="33">
        <f>0</f>
        <v>0</v>
      </c>
      <c r="AZ99" s="33"/>
      <c r="BA99" s="33"/>
      <c r="BB99" s="6">
        <f t="shared" si="87"/>
        <v>0</v>
      </c>
    </row>
    <row r="100" spans="1:54" s="1" customFormat="1" ht="33.950000000000003" customHeight="1">
      <c r="A100" s="41" t="s">
        <v>189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4" t="s">
        <v>190</v>
      </c>
      <c r="N100" s="44"/>
      <c r="O100" s="44" t="s">
        <v>67</v>
      </c>
      <c r="P100" s="44"/>
      <c r="Q100" s="44"/>
      <c r="R100" s="44" t="s">
        <v>68</v>
      </c>
      <c r="S100" s="44"/>
      <c r="T100" s="44"/>
      <c r="U100" s="33">
        <f>0</f>
        <v>0</v>
      </c>
      <c r="V100" s="33"/>
      <c r="W100" s="33">
        <f t="shared" si="81"/>
        <v>0</v>
      </c>
      <c r="X100" s="33"/>
      <c r="Y100" s="33">
        <f t="shared" si="82"/>
        <v>0</v>
      </c>
      <c r="Z100" s="33"/>
      <c r="AA100" s="6">
        <f t="shared" si="83"/>
        <v>0</v>
      </c>
      <c r="AB100" s="33">
        <f t="shared" si="83"/>
        <v>0</v>
      </c>
      <c r="AC100" s="33"/>
      <c r="AD100" s="6">
        <f t="shared" si="84"/>
        <v>0</v>
      </c>
      <c r="AE100" s="33">
        <f t="shared" si="84"/>
        <v>0</v>
      </c>
      <c r="AF100" s="33"/>
      <c r="AG100" s="6">
        <f t="shared" si="85"/>
        <v>0</v>
      </c>
      <c r="AH100" s="33">
        <f t="shared" si="85"/>
        <v>0</v>
      </c>
      <c r="AI100" s="33"/>
      <c r="AJ100" s="6">
        <f>0</f>
        <v>0</v>
      </c>
      <c r="AK100" s="33">
        <f>0</f>
        <v>0</v>
      </c>
      <c r="AL100" s="33"/>
      <c r="AM100" s="6">
        <f>0</f>
        <v>0</v>
      </c>
      <c r="AN100" s="6">
        <f>0</f>
        <v>0</v>
      </c>
      <c r="AO100" s="33">
        <f>0</f>
        <v>0</v>
      </c>
      <c r="AP100" s="33"/>
      <c r="AQ100" s="6">
        <f t="shared" si="88"/>
        <v>0</v>
      </c>
      <c r="AR100" s="6">
        <f t="shared" si="88"/>
        <v>0</v>
      </c>
      <c r="AS100" s="6">
        <f t="shared" si="88"/>
        <v>0</v>
      </c>
      <c r="AT100" s="6">
        <f t="shared" si="88"/>
        <v>0</v>
      </c>
      <c r="AU100" s="6">
        <f t="shared" si="88"/>
        <v>0</v>
      </c>
      <c r="AV100" s="6">
        <f t="shared" si="88"/>
        <v>0</v>
      </c>
      <c r="AW100" s="6">
        <f t="shared" si="88"/>
        <v>0</v>
      </c>
      <c r="AX100" s="6">
        <f t="shared" si="88"/>
        <v>0</v>
      </c>
      <c r="AY100" s="33">
        <f>0</f>
        <v>0</v>
      </c>
      <c r="AZ100" s="33"/>
      <c r="BA100" s="33"/>
      <c r="BB100" s="6">
        <f t="shared" si="87"/>
        <v>0</v>
      </c>
    </row>
    <row r="101" spans="1:54" s="1" customFormat="1" ht="24" customHeight="1">
      <c r="A101" s="41" t="s">
        <v>191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4" t="s">
        <v>192</v>
      </c>
      <c r="N101" s="44"/>
      <c r="O101" s="44" t="s">
        <v>193</v>
      </c>
      <c r="P101" s="44"/>
      <c r="Q101" s="44"/>
      <c r="R101" s="44" t="s">
        <v>68</v>
      </c>
      <c r="S101" s="44"/>
      <c r="T101" s="44"/>
      <c r="U101" s="33">
        <f>0</f>
        <v>0</v>
      </c>
      <c r="V101" s="33"/>
      <c r="W101" s="33">
        <f t="shared" si="81"/>
        <v>0</v>
      </c>
      <c r="X101" s="33"/>
      <c r="Y101" s="33">
        <f t="shared" si="82"/>
        <v>0</v>
      </c>
      <c r="Z101" s="33"/>
      <c r="AA101" s="6">
        <f t="shared" si="83"/>
        <v>0</v>
      </c>
      <c r="AB101" s="33">
        <f t="shared" si="83"/>
        <v>0</v>
      </c>
      <c r="AC101" s="33"/>
      <c r="AD101" s="6">
        <f t="shared" si="84"/>
        <v>0</v>
      </c>
      <c r="AE101" s="33">
        <f t="shared" si="84"/>
        <v>0</v>
      </c>
      <c r="AF101" s="33"/>
      <c r="AG101" s="6">
        <f t="shared" si="85"/>
        <v>0</v>
      </c>
      <c r="AH101" s="33">
        <f t="shared" si="85"/>
        <v>0</v>
      </c>
      <c r="AI101" s="33"/>
      <c r="AJ101" s="6">
        <f>0</f>
        <v>0</v>
      </c>
      <c r="AK101" s="33">
        <f>0</f>
        <v>0</v>
      </c>
      <c r="AL101" s="33"/>
      <c r="AM101" s="6">
        <f>0</f>
        <v>0</v>
      </c>
      <c r="AN101" s="6">
        <f>0</f>
        <v>0</v>
      </c>
      <c r="AO101" s="33">
        <f>0</f>
        <v>0</v>
      </c>
      <c r="AP101" s="33"/>
      <c r="AQ101" s="6">
        <f t="shared" si="88"/>
        <v>0</v>
      </c>
      <c r="AR101" s="6">
        <f t="shared" si="88"/>
        <v>0</v>
      </c>
      <c r="AS101" s="6">
        <f t="shared" si="88"/>
        <v>0</v>
      </c>
      <c r="AT101" s="6">
        <f t="shared" si="88"/>
        <v>0</v>
      </c>
      <c r="AU101" s="6">
        <f t="shared" si="88"/>
        <v>0</v>
      </c>
      <c r="AV101" s="6">
        <f t="shared" si="88"/>
        <v>0</v>
      </c>
      <c r="AW101" s="6">
        <f t="shared" si="88"/>
        <v>0</v>
      </c>
      <c r="AX101" s="6">
        <f t="shared" si="88"/>
        <v>0</v>
      </c>
      <c r="AY101" s="33">
        <f>0</f>
        <v>0</v>
      </c>
      <c r="AZ101" s="33"/>
      <c r="BA101" s="33"/>
      <c r="BB101" s="6">
        <f t="shared" si="87"/>
        <v>0</v>
      </c>
    </row>
    <row r="102" spans="1:54" s="1" customFormat="1" ht="14.1" customHeight="1">
      <c r="A102" s="41" t="s">
        <v>194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4" t="s">
        <v>195</v>
      </c>
      <c r="N102" s="44"/>
      <c r="O102" s="44" t="s">
        <v>196</v>
      </c>
      <c r="P102" s="44"/>
      <c r="Q102" s="44"/>
      <c r="R102" s="44" t="s">
        <v>68</v>
      </c>
      <c r="S102" s="44"/>
      <c r="T102" s="44"/>
      <c r="U102" s="33">
        <f>0</f>
        <v>0</v>
      </c>
      <c r="V102" s="33"/>
      <c r="W102" s="33">
        <f t="shared" si="81"/>
        <v>0</v>
      </c>
      <c r="X102" s="33"/>
      <c r="Y102" s="33">
        <f t="shared" si="82"/>
        <v>0</v>
      </c>
      <c r="Z102" s="33"/>
      <c r="AA102" s="6">
        <f t="shared" si="83"/>
        <v>0</v>
      </c>
      <c r="AB102" s="33">
        <f t="shared" si="83"/>
        <v>0</v>
      </c>
      <c r="AC102" s="33"/>
      <c r="AD102" s="6">
        <f t="shared" si="84"/>
        <v>0</v>
      </c>
      <c r="AE102" s="33">
        <f t="shared" si="84"/>
        <v>0</v>
      </c>
      <c r="AF102" s="33"/>
      <c r="AG102" s="6">
        <f t="shared" si="85"/>
        <v>0</v>
      </c>
      <c r="AH102" s="33">
        <f t="shared" si="85"/>
        <v>0</v>
      </c>
      <c r="AI102" s="33"/>
      <c r="AJ102" s="6">
        <f>0</f>
        <v>0</v>
      </c>
      <c r="AK102" s="33">
        <f>0</f>
        <v>0</v>
      </c>
      <c r="AL102" s="33"/>
      <c r="AM102" s="6">
        <f>0</f>
        <v>0</v>
      </c>
      <c r="AN102" s="6">
        <f>0</f>
        <v>0</v>
      </c>
      <c r="AO102" s="33">
        <f>0</f>
        <v>0</v>
      </c>
      <c r="AP102" s="33"/>
      <c r="AQ102" s="6">
        <f t="shared" si="88"/>
        <v>0</v>
      </c>
      <c r="AR102" s="6">
        <f t="shared" si="88"/>
        <v>0</v>
      </c>
      <c r="AS102" s="6">
        <f t="shared" si="88"/>
        <v>0</v>
      </c>
      <c r="AT102" s="6">
        <f t="shared" si="88"/>
        <v>0</v>
      </c>
      <c r="AU102" s="6">
        <f t="shared" si="88"/>
        <v>0</v>
      </c>
      <c r="AV102" s="6">
        <f t="shared" si="88"/>
        <v>0</v>
      </c>
      <c r="AW102" s="6">
        <f t="shared" si="88"/>
        <v>0</v>
      </c>
      <c r="AX102" s="6">
        <f t="shared" si="88"/>
        <v>0</v>
      </c>
      <c r="AY102" s="33">
        <f>0</f>
        <v>0</v>
      </c>
      <c r="AZ102" s="33"/>
      <c r="BA102" s="33"/>
      <c r="BB102" s="6">
        <f t="shared" si="87"/>
        <v>0</v>
      </c>
    </row>
    <row r="103" spans="1:54" s="1" customFormat="1" ht="14.1" customHeight="1">
      <c r="A103" s="9" t="s">
        <v>16</v>
      </c>
      <c r="B103" s="52" t="s">
        <v>197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6" t="s">
        <v>16</v>
      </c>
      <c r="N103" s="36"/>
      <c r="O103" s="36" t="s">
        <v>16</v>
      </c>
      <c r="P103" s="36"/>
      <c r="Q103" s="36"/>
      <c r="R103" s="36" t="s">
        <v>16</v>
      </c>
      <c r="S103" s="36"/>
      <c r="T103" s="36"/>
      <c r="U103" s="29" t="s">
        <v>16</v>
      </c>
      <c r="V103" s="29"/>
      <c r="W103" s="29" t="s">
        <v>16</v>
      </c>
      <c r="X103" s="29"/>
      <c r="Y103" s="29" t="s">
        <v>16</v>
      </c>
      <c r="Z103" s="29"/>
      <c r="AA103" s="7" t="s">
        <v>16</v>
      </c>
      <c r="AB103" s="29" t="s">
        <v>16</v>
      </c>
      <c r="AC103" s="29"/>
      <c r="AD103" s="7" t="s">
        <v>16</v>
      </c>
      <c r="AE103" s="29" t="s">
        <v>16</v>
      </c>
      <c r="AF103" s="29"/>
      <c r="AG103" s="7" t="s">
        <v>16</v>
      </c>
      <c r="AH103" s="29" t="s">
        <v>16</v>
      </c>
      <c r="AI103" s="29"/>
      <c r="AJ103" s="7" t="s">
        <v>16</v>
      </c>
      <c r="AK103" s="29" t="s">
        <v>16</v>
      </c>
      <c r="AL103" s="29"/>
      <c r="AM103" s="7" t="s">
        <v>16</v>
      </c>
      <c r="AN103" s="7" t="s">
        <v>16</v>
      </c>
      <c r="AO103" s="29" t="s">
        <v>16</v>
      </c>
      <c r="AP103" s="29"/>
      <c r="AQ103" s="7" t="s">
        <v>16</v>
      </c>
      <c r="AR103" s="7" t="s">
        <v>16</v>
      </c>
      <c r="AS103" s="7" t="s">
        <v>16</v>
      </c>
      <c r="AT103" s="7" t="s">
        <v>16</v>
      </c>
      <c r="AU103" s="7" t="s">
        <v>16</v>
      </c>
      <c r="AV103" s="7" t="s">
        <v>16</v>
      </c>
      <c r="AW103" s="7" t="s">
        <v>16</v>
      </c>
      <c r="AX103" s="7" t="s">
        <v>16</v>
      </c>
      <c r="AY103" s="29" t="s">
        <v>16</v>
      </c>
      <c r="AZ103" s="29"/>
      <c r="BA103" s="29"/>
      <c r="BB103" s="7" t="s">
        <v>16</v>
      </c>
    </row>
    <row r="104" spans="1:54" s="1" customFormat="1" ht="14.1" customHeight="1">
      <c r="A104" s="30" t="s">
        <v>198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 t="s">
        <v>199</v>
      </c>
      <c r="N104" s="31"/>
      <c r="O104" s="31" t="s">
        <v>196</v>
      </c>
      <c r="P104" s="31"/>
      <c r="Q104" s="31"/>
      <c r="R104" s="31" t="s">
        <v>200</v>
      </c>
      <c r="S104" s="31"/>
      <c r="T104" s="31"/>
      <c r="U104" s="27">
        <f t="shared" ref="U104:U115" si="89">0</f>
        <v>0</v>
      </c>
      <c r="V104" s="27"/>
      <c r="W104" s="27">
        <f t="shared" ref="W104:W115" si="90">0</f>
        <v>0</v>
      </c>
      <c r="X104" s="27"/>
      <c r="Y104" s="27">
        <f t="shared" ref="Y104:Y115" si="91">0</f>
        <v>0</v>
      </c>
      <c r="Z104" s="27"/>
      <c r="AA104" s="8">
        <f t="shared" ref="AA104:AB115" si="92">0</f>
        <v>0</v>
      </c>
      <c r="AB104" s="27">
        <f t="shared" si="92"/>
        <v>0</v>
      </c>
      <c r="AC104" s="27"/>
      <c r="AD104" s="8">
        <f t="shared" ref="AD104:AE115" si="93">0</f>
        <v>0</v>
      </c>
      <c r="AE104" s="27">
        <f t="shared" si="93"/>
        <v>0</v>
      </c>
      <c r="AF104" s="27"/>
      <c r="AG104" s="8">
        <f t="shared" ref="AG104:AH115" si="94">0</f>
        <v>0</v>
      </c>
      <c r="AH104" s="27">
        <f t="shared" si="94"/>
        <v>0</v>
      </c>
      <c r="AI104" s="27"/>
      <c r="AJ104" s="8">
        <f t="shared" ref="AJ104:AK115" si="95">0</f>
        <v>0</v>
      </c>
      <c r="AK104" s="27">
        <f t="shared" si="95"/>
        <v>0</v>
      </c>
      <c r="AL104" s="27"/>
      <c r="AM104" s="8">
        <f t="shared" ref="AM104:AO115" si="96">0</f>
        <v>0</v>
      </c>
      <c r="AN104" s="8">
        <f t="shared" si="96"/>
        <v>0</v>
      </c>
      <c r="AO104" s="27">
        <f t="shared" si="96"/>
        <v>0</v>
      </c>
      <c r="AP104" s="27"/>
      <c r="AQ104" s="8">
        <f t="shared" ref="AQ104:AY115" si="97">0</f>
        <v>0</v>
      </c>
      <c r="AR104" s="8">
        <f t="shared" si="97"/>
        <v>0</v>
      </c>
      <c r="AS104" s="8">
        <f t="shared" si="97"/>
        <v>0</v>
      </c>
      <c r="AT104" s="8">
        <f t="shared" si="97"/>
        <v>0</v>
      </c>
      <c r="AU104" s="8">
        <f t="shared" si="97"/>
        <v>0</v>
      </c>
      <c r="AV104" s="8">
        <f t="shared" si="97"/>
        <v>0</v>
      </c>
      <c r="AW104" s="8">
        <f t="shared" si="97"/>
        <v>0</v>
      </c>
      <c r="AX104" s="8">
        <f t="shared" si="97"/>
        <v>0</v>
      </c>
      <c r="AY104" s="27">
        <f t="shared" si="97"/>
        <v>0</v>
      </c>
      <c r="AZ104" s="27"/>
      <c r="BA104" s="27"/>
      <c r="BB104" s="8">
        <f t="shared" ref="BB104:BB115" si="98">0</f>
        <v>0</v>
      </c>
    </row>
    <row r="105" spans="1:54" s="1" customFormat="1" ht="14.1" customHeight="1">
      <c r="A105" s="42" t="s">
        <v>201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 t="s">
        <v>202</v>
      </c>
      <c r="N105" s="38"/>
      <c r="O105" s="38" t="s">
        <v>196</v>
      </c>
      <c r="P105" s="38"/>
      <c r="Q105" s="38"/>
      <c r="R105" s="38" t="s">
        <v>68</v>
      </c>
      <c r="S105" s="38"/>
      <c r="T105" s="38"/>
      <c r="U105" s="33">
        <f t="shared" si="89"/>
        <v>0</v>
      </c>
      <c r="V105" s="33"/>
      <c r="W105" s="33">
        <f t="shared" si="90"/>
        <v>0</v>
      </c>
      <c r="X105" s="33"/>
      <c r="Y105" s="33">
        <f t="shared" si="91"/>
        <v>0</v>
      </c>
      <c r="Z105" s="33"/>
      <c r="AA105" s="6">
        <f t="shared" si="92"/>
        <v>0</v>
      </c>
      <c r="AB105" s="33">
        <f t="shared" si="92"/>
        <v>0</v>
      </c>
      <c r="AC105" s="33"/>
      <c r="AD105" s="6">
        <f t="shared" si="93"/>
        <v>0</v>
      </c>
      <c r="AE105" s="33">
        <f t="shared" si="93"/>
        <v>0</v>
      </c>
      <c r="AF105" s="33"/>
      <c r="AG105" s="6">
        <f t="shared" si="94"/>
        <v>0</v>
      </c>
      <c r="AH105" s="33">
        <f t="shared" si="94"/>
        <v>0</v>
      </c>
      <c r="AI105" s="33"/>
      <c r="AJ105" s="6">
        <f t="shared" si="95"/>
        <v>0</v>
      </c>
      <c r="AK105" s="33">
        <f t="shared" si="95"/>
        <v>0</v>
      </c>
      <c r="AL105" s="33"/>
      <c r="AM105" s="6">
        <f t="shared" si="96"/>
        <v>0</v>
      </c>
      <c r="AN105" s="6">
        <f t="shared" si="96"/>
        <v>0</v>
      </c>
      <c r="AO105" s="33">
        <f t="shared" si="96"/>
        <v>0</v>
      </c>
      <c r="AP105" s="33"/>
      <c r="AQ105" s="6">
        <f t="shared" si="97"/>
        <v>0</v>
      </c>
      <c r="AR105" s="6">
        <f t="shared" si="97"/>
        <v>0</v>
      </c>
      <c r="AS105" s="6">
        <f t="shared" si="97"/>
        <v>0</v>
      </c>
      <c r="AT105" s="6">
        <f t="shared" si="97"/>
        <v>0</v>
      </c>
      <c r="AU105" s="6">
        <f t="shared" si="97"/>
        <v>0</v>
      </c>
      <c r="AV105" s="6">
        <f t="shared" si="97"/>
        <v>0</v>
      </c>
      <c r="AW105" s="6">
        <f t="shared" si="97"/>
        <v>0</v>
      </c>
      <c r="AX105" s="6">
        <f t="shared" si="97"/>
        <v>0</v>
      </c>
      <c r="AY105" s="33">
        <f t="shared" si="97"/>
        <v>0</v>
      </c>
      <c r="AZ105" s="33"/>
      <c r="BA105" s="33"/>
      <c r="BB105" s="6">
        <f t="shared" si="98"/>
        <v>0</v>
      </c>
    </row>
    <row r="106" spans="1:54" s="1" customFormat="1" ht="14.1" customHeight="1">
      <c r="A106" s="51" t="s">
        <v>203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31" t="s">
        <v>204</v>
      </c>
      <c r="N106" s="31"/>
      <c r="O106" s="31" t="s">
        <v>196</v>
      </c>
      <c r="P106" s="31"/>
      <c r="Q106" s="31"/>
      <c r="R106" s="31" t="s">
        <v>68</v>
      </c>
      <c r="S106" s="31"/>
      <c r="T106" s="31"/>
      <c r="U106" s="27">
        <f t="shared" si="89"/>
        <v>0</v>
      </c>
      <c r="V106" s="27"/>
      <c r="W106" s="27">
        <f t="shared" si="90"/>
        <v>0</v>
      </c>
      <c r="X106" s="27"/>
      <c r="Y106" s="27">
        <f t="shared" si="91"/>
        <v>0</v>
      </c>
      <c r="Z106" s="27"/>
      <c r="AA106" s="8">
        <f t="shared" si="92"/>
        <v>0</v>
      </c>
      <c r="AB106" s="27">
        <f t="shared" si="92"/>
        <v>0</v>
      </c>
      <c r="AC106" s="27"/>
      <c r="AD106" s="8">
        <f t="shared" si="93"/>
        <v>0</v>
      </c>
      <c r="AE106" s="27">
        <f t="shared" si="93"/>
        <v>0</v>
      </c>
      <c r="AF106" s="27"/>
      <c r="AG106" s="8">
        <f t="shared" si="94"/>
        <v>0</v>
      </c>
      <c r="AH106" s="27">
        <f t="shared" si="94"/>
        <v>0</v>
      </c>
      <c r="AI106" s="27"/>
      <c r="AJ106" s="8">
        <f t="shared" si="95"/>
        <v>0</v>
      </c>
      <c r="AK106" s="27">
        <f t="shared" si="95"/>
        <v>0</v>
      </c>
      <c r="AL106" s="27"/>
      <c r="AM106" s="8">
        <f t="shared" si="96"/>
        <v>0</v>
      </c>
      <c r="AN106" s="8">
        <f t="shared" si="96"/>
        <v>0</v>
      </c>
      <c r="AO106" s="27">
        <f t="shared" si="96"/>
        <v>0</v>
      </c>
      <c r="AP106" s="27"/>
      <c r="AQ106" s="8">
        <f t="shared" si="97"/>
        <v>0</v>
      </c>
      <c r="AR106" s="8">
        <f t="shared" si="97"/>
        <v>0</v>
      </c>
      <c r="AS106" s="8">
        <f t="shared" si="97"/>
        <v>0</v>
      </c>
      <c r="AT106" s="8">
        <f t="shared" si="97"/>
        <v>0</v>
      </c>
      <c r="AU106" s="8">
        <f t="shared" si="97"/>
        <v>0</v>
      </c>
      <c r="AV106" s="8">
        <f t="shared" si="97"/>
        <v>0</v>
      </c>
      <c r="AW106" s="8">
        <f t="shared" si="97"/>
        <v>0</v>
      </c>
      <c r="AX106" s="8">
        <f t="shared" si="97"/>
        <v>0</v>
      </c>
      <c r="AY106" s="27">
        <f t="shared" si="97"/>
        <v>0</v>
      </c>
      <c r="AZ106" s="27"/>
      <c r="BA106" s="27"/>
      <c r="BB106" s="8">
        <f t="shared" si="98"/>
        <v>0</v>
      </c>
    </row>
    <row r="107" spans="1:54" s="1" customFormat="1" ht="24" customHeight="1">
      <c r="A107" s="41" t="s">
        <v>205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4" t="s">
        <v>206</v>
      </c>
      <c r="N107" s="44"/>
      <c r="O107" s="44" t="s">
        <v>67</v>
      </c>
      <c r="P107" s="44"/>
      <c r="Q107" s="44"/>
      <c r="R107" s="44" t="s">
        <v>68</v>
      </c>
      <c r="S107" s="44"/>
      <c r="T107" s="44"/>
      <c r="U107" s="33">
        <f t="shared" si="89"/>
        <v>0</v>
      </c>
      <c r="V107" s="33"/>
      <c r="W107" s="33">
        <f t="shared" si="90"/>
        <v>0</v>
      </c>
      <c r="X107" s="33"/>
      <c r="Y107" s="33">
        <f t="shared" si="91"/>
        <v>0</v>
      </c>
      <c r="Z107" s="33"/>
      <c r="AA107" s="6">
        <f t="shared" si="92"/>
        <v>0</v>
      </c>
      <c r="AB107" s="33">
        <f t="shared" si="92"/>
        <v>0</v>
      </c>
      <c r="AC107" s="33"/>
      <c r="AD107" s="6">
        <f t="shared" si="93"/>
        <v>0</v>
      </c>
      <c r="AE107" s="33">
        <f t="shared" si="93"/>
        <v>0</v>
      </c>
      <c r="AF107" s="33"/>
      <c r="AG107" s="6">
        <f t="shared" si="94"/>
        <v>0</v>
      </c>
      <c r="AH107" s="33">
        <f t="shared" si="94"/>
        <v>0</v>
      </c>
      <c r="AI107" s="33"/>
      <c r="AJ107" s="6">
        <f t="shared" si="95"/>
        <v>0</v>
      </c>
      <c r="AK107" s="33">
        <f t="shared" si="95"/>
        <v>0</v>
      </c>
      <c r="AL107" s="33"/>
      <c r="AM107" s="6">
        <f t="shared" si="96"/>
        <v>0</v>
      </c>
      <c r="AN107" s="6">
        <f t="shared" si="96"/>
        <v>0</v>
      </c>
      <c r="AO107" s="33">
        <f t="shared" si="96"/>
        <v>0</v>
      </c>
      <c r="AP107" s="33"/>
      <c r="AQ107" s="6">
        <f t="shared" si="97"/>
        <v>0</v>
      </c>
      <c r="AR107" s="6">
        <f t="shared" si="97"/>
        <v>0</v>
      </c>
      <c r="AS107" s="6">
        <f t="shared" si="97"/>
        <v>0</v>
      </c>
      <c r="AT107" s="6">
        <f t="shared" si="97"/>
        <v>0</v>
      </c>
      <c r="AU107" s="6">
        <f t="shared" si="97"/>
        <v>0</v>
      </c>
      <c r="AV107" s="6">
        <f t="shared" si="97"/>
        <v>0</v>
      </c>
      <c r="AW107" s="6">
        <f t="shared" si="97"/>
        <v>0</v>
      </c>
      <c r="AX107" s="6">
        <f t="shared" si="97"/>
        <v>0</v>
      </c>
      <c r="AY107" s="33">
        <f t="shared" si="97"/>
        <v>0</v>
      </c>
      <c r="AZ107" s="33"/>
      <c r="BA107" s="33"/>
      <c r="BB107" s="6">
        <f t="shared" si="98"/>
        <v>0</v>
      </c>
    </row>
    <row r="108" spans="1:54" s="1" customFormat="1" ht="14.1" customHeight="1">
      <c r="A108" s="41" t="s">
        <v>207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4" t="s">
        <v>208</v>
      </c>
      <c r="N108" s="44"/>
      <c r="O108" s="44" t="s">
        <v>209</v>
      </c>
      <c r="P108" s="44"/>
      <c r="Q108" s="44"/>
      <c r="R108" s="44" t="s">
        <v>68</v>
      </c>
      <c r="S108" s="44"/>
      <c r="T108" s="44"/>
      <c r="U108" s="33">
        <f t="shared" si="89"/>
        <v>0</v>
      </c>
      <c r="V108" s="33"/>
      <c r="W108" s="33">
        <f t="shared" si="90"/>
        <v>0</v>
      </c>
      <c r="X108" s="33"/>
      <c r="Y108" s="33">
        <f t="shared" si="91"/>
        <v>0</v>
      </c>
      <c r="Z108" s="33"/>
      <c r="AA108" s="6">
        <f t="shared" si="92"/>
        <v>0</v>
      </c>
      <c r="AB108" s="33">
        <f t="shared" si="92"/>
        <v>0</v>
      </c>
      <c r="AC108" s="33"/>
      <c r="AD108" s="6">
        <f t="shared" si="93"/>
        <v>0</v>
      </c>
      <c r="AE108" s="33">
        <f t="shared" si="93"/>
        <v>0</v>
      </c>
      <c r="AF108" s="33"/>
      <c r="AG108" s="6">
        <f t="shared" si="94"/>
        <v>0</v>
      </c>
      <c r="AH108" s="33">
        <f t="shared" si="94"/>
        <v>0</v>
      </c>
      <c r="AI108" s="33"/>
      <c r="AJ108" s="6">
        <f t="shared" si="95"/>
        <v>0</v>
      </c>
      <c r="AK108" s="33">
        <f t="shared" si="95"/>
        <v>0</v>
      </c>
      <c r="AL108" s="33"/>
      <c r="AM108" s="6">
        <f t="shared" si="96"/>
        <v>0</v>
      </c>
      <c r="AN108" s="6">
        <f t="shared" si="96"/>
        <v>0</v>
      </c>
      <c r="AO108" s="33">
        <f t="shared" si="96"/>
        <v>0</v>
      </c>
      <c r="AP108" s="33"/>
      <c r="AQ108" s="6">
        <f t="shared" si="97"/>
        <v>0</v>
      </c>
      <c r="AR108" s="6">
        <f t="shared" si="97"/>
        <v>0</v>
      </c>
      <c r="AS108" s="6">
        <f t="shared" si="97"/>
        <v>0</v>
      </c>
      <c r="AT108" s="6">
        <f t="shared" si="97"/>
        <v>0</v>
      </c>
      <c r="AU108" s="6">
        <f t="shared" si="97"/>
        <v>0</v>
      </c>
      <c r="AV108" s="6">
        <f t="shared" si="97"/>
        <v>0</v>
      </c>
      <c r="AW108" s="6">
        <f t="shared" si="97"/>
        <v>0</v>
      </c>
      <c r="AX108" s="6">
        <f t="shared" si="97"/>
        <v>0</v>
      </c>
      <c r="AY108" s="33">
        <f t="shared" si="97"/>
        <v>0</v>
      </c>
      <c r="AZ108" s="33"/>
      <c r="BA108" s="33"/>
      <c r="BB108" s="6">
        <f t="shared" si="98"/>
        <v>0</v>
      </c>
    </row>
    <row r="109" spans="1:54" s="1" customFormat="1" ht="45" customHeight="1">
      <c r="A109" s="42" t="s">
        <v>210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 t="s">
        <v>211</v>
      </c>
      <c r="N109" s="38"/>
      <c r="O109" s="38" t="s">
        <v>209</v>
      </c>
      <c r="P109" s="38"/>
      <c r="Q109" s="38"/>
      <c r="R109" s="38" t="s">
        <v>68</v>
      </c>
      <c r="S109" s="38"/>
      <c r="T109" s="38"/>
      <c r="U109" s="33">
        <f t="shared" si="89"/>
        <v>0</v>
      </c>
      <c r="V109" s="33"/>
      <c r="W109" s="33">
        <f t="shared" si="90"/>
        <v>0</v>
      </c>
      <c r="X109" s="33"/>
      <c r="Y109" s="33">
        <f t="shared" si="91"/>
        <v>0</v>
      </c>
      <c r="Z109" s="33"/>
      <c r="AA109" s="6">
        <f t="shared" si="92"/>
        <v>0</v>
      </c>
      <c r="AB109" s="33">
        <f t="shared" si="92"/>
        <v>0</v>
      </c>
      <c r="AC109" s="33"/>
      <c r="AD109" s="6">
        <f t="shared" si="93"/>
        <v>0</v>
      </c>
      <c r="AE109" s="33">
        <f t="shared" si="93"/>
        <v>0</v>
      </c>
      <c r="AF109" s="33"/>
      <c r="AG109" s="6">
        <f t="shared" si="94"/>
        <v>0</v>
      </c>
      <c r="AH109" s="33">
        <f t="shared" si="94"/>
        <v>0</v>
      </c>
      <c r="AI109" s="33"/>
      <c r="AJ109" s="6">
        <f t="shared" si="95"/>
        <v>0</v>
      </c>
      <c r="AK109" s="33">
        <f t="shared" si="95"/>
        <v>0</v>
      </c>
      <c r="AL109" s="33"/>
      <c r="AM109" s="6">
        <f t="shared" si="96"/>
        <v>0</v>
      </c>
      <c r="AN109" s="6">
        <f t="shared" si="96"/>
        <v>0</v>
      </c>
      <c r="AO109" s="33">
        <f t="shared" si="96"/>
        <v>0</v>
      </c>
      <c r="AP109" s="33"/>
      <c r="AQ109" s="6">
        <f t="shared" si="97"/>
        <v>0</v>
      </c>
      <c r="AR109" s="6">
        <f t="shared" si="97"/>
        <v>0</v>
      </c>
      <c r="AS109" s="6">
        <f t="shared" si="97"/>
        <v>0</v>
      </c>
      <c r="AT109" s="6">
        <f t="shared" si="97"/>
        <v>0</v>
      </c>
      <c r="AU109" s="6">
        <f t="shared" si="97"/>
        <v>0</v>
      </c>
      <c r="AV109" s="6">
        <f t="shared" si="97"/>
        <v>0</v>
      </c>
      <c r="AW109" s="6">
        <f t="shared" si="97"/>
        <v>0</v>
      </c>
      <c r="AX109" s="6">
        <f t="shared" si="97"/>
        <v>0</v>
      </c>
      <c r="AY109" s="33">
        <f t="shared" si="97"/>
        <v>0</v>
      </c>
      <c r="AZ109" s="33"/>
      <c r="BA109" s="33"/>
      <c r="BB109" s="6">
        <f t="shared" si="98"/>
        <v>0</v>
      </c>
    </row>
    <row r="110" spans="1:54" s="1" customFormat="1" ht="24" customHeight="1">
      <c r="A110" s="42" t="s">
        <v>212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 t="s">
        <v>213</v>
      </c>
      <c r="N110" s="38"/>
      <c r="O110" s="38" t="s">
        <v>209</v>
      </c>
      <c r="P110" s="38"/>
      <c r="Q110" s="38"/>
      <c r="R110" s="38" t="s">
        <v>68</v>
      </c>
      <c r="S110" s="38"/>
      <c r="T110" s="38"/>
      <c r="U110" s="33">
        <f t="shared" si="89"/>
        <v>0</v>
      </c>
      <c r="V110" s="33"/>
      <c r="W110" s="33">
        <f t="shared" si="90"/>
        <v>0</v>
      </c>
      <c r="X110" s="33"/>
      <c r="Y110" s="33">
        <f t="shared" si="91"/>
        <v>0</v>
      </c>
      <c r="Z110" s="33"/>
      <c r="AA110" s="6">
        <f t="shared" si="92"/>
        <v>0</v>
      </c>
      <c r="AB110" s="33">
        <f t="shared" si="92"/>
        <v>0</v>
      </c>
      <c r="AC110" s="33"/>
      <c r="AD110" s="6">
        <f t="shared" si="93"/>
        <v>0</v>
      </c>
      <c r="AE110" s="33">
        <f t="shared" si="93"/>
        <v>0</v>
      </c>
      <c r="AF110" s="33"/>
      <c r="AG110" s="6">
        <f t="shared" si="94"/>
        <v>0</v>
      </c>
      <c r="AH110" s="33">
        <f t="shared" si="94"/>
        <v>0</v>
      </c>
      <c r="AI110" s="33"/>
      <c r="AJ110" s="6">
        <f t="shared" si="95"/>
        <v>0</v>
      </c>
      <c r="AK110" s="33">
        <f t="shared" si="95"/>
        <v>0</v>
      </c>
      <c r="AL110" s="33"/>
      <c r="AM110" s="6">
        <f t="shared" si="96"/>
        <v>0</v>
      </c>
      <c r="AN110" s="6">
        <f t="shared" si="96"/>
        <v>0</v>
      </c>
      <c r="AO110" s="33">
        <f t="shared" si="96"/>
        <v>0</v>
      </c>
      <c r="AP110" s="33"/>
      <c r="AQ110" s="6">
        <f t="shared" si="97"/>
        <v>0</v>
      </c>
      <c r="AR110" s="6">
        <f t="shared" si="97"/>
        <v>0</v>
      </c>
      <c r="AS110" s="6">
        <f t="shared" si="97"/>
        <v>0</v>
      </c>
      <c r="AT110" s="6">
        <f t="shared" si="97"/>
        <v>0</v>
      </c>
      <c r="AU110" s="6">
        <f t="shared" si="97"/>
        <v>0</v>
      </c>
      <c r="AV110" s="6">
        <f t="shared" si="97"/>
        <v>0</v>
      </c>
      <c r="AW110" s="6">
        <f t="shared" si="97"/>
        <v>0</v>
      </c>
      <c r="AX110" s="6">
        <f t="shared" si="97"/>
        <v>0</v>
      </c>
      <c r="AY110" s="33">
        <f t="shared" si="97"/>
        <v>0</v>
      </c>
      <c r="AZ110" s="33"/>
      <c r="BA110" s="33"/>
      <c r="BB110" s="6">
        <f t="shared" si="98"/>
        <v>0</v>
      </c>
    </row>
    <row r="111" spans="1:54" s="1" customFormat="1" ht="24" customHeight="1">
      <c r="A111" s="41" t="s">
        <v>214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4" t="s">
        <v>215</v>
      </c>
      <c r="N111" s="44"/>
      <c r="O111" s="44" t="s">
        <v>216</v>
      </c>
      <c r="P111" s="44"/>
      <c r="Q111" s="44"/>
      <c r="R111" s="44" t="s">
        <v>68</v>
      </c>
      <c r="S111" s="44"/>
      <c r="T111" s="44"/>
      <c r="U111" s="33">
        <f t="shared" si="89"/>
        <v>0</v>
      </c>
      <c r="V111" s="33"/>
      <c r="W111" s="33">
        <f t="shared" si="90"/>
        <v>0</v>
      </c>
      <c r="X111" s="33"/>
      <c r="Y111" s="33">
        <f t="shared" si="91"/>
        <v>0</v>
      </c>
      <c r="Z111" s="33"/>
      <c r="AA111" s="6">
        <f t="shared" si="92"/>
        <v>0</v>
      </c>
      <c r="AB111" s="33">
        <f t="shared" si="92"/>
        <v>0</v>
      </c>
      <c r="AC111" s="33"/>
      <c r="AD111" s="6">
        <f t="shared" si="93"/>
        <v>0</v>
      </c>
      <c r="AE111" s="33">
        <f t="shared" si="93"/>
        <v>0</v>
      </c>
      <c r="AF111" s="33"/>
      <c r="AG111" s="6">
        <f t="shared" si="94"/>
        <v>0</v>
      </c>
      <c r="AH111" s="33">
        <f t="shared" si="94"/>
        <v>0</v>
      </c>
      <c r="AI111" s="33"/>
      <c r="AJ111" s="6">
        <f t="shared" si="95"/>
        <v>0</v>
      </c>
      <c r="AK111" s="33">
        <f t="shared" si="95"/>
        <v>0</v>
      </c>
      <c r="AL111" s="33"/>
      <c r="AM111" s="6">
        <f t="shared" si="96"/>
        <v>0</v>
      </c>
      <c r="AN111" s="6">
        <f t="shared" si="96"/>
        <v>0</v>
      </c>
      <c r="AO111" s="33">
        <f t="shared" si="96"/>
        <v>0</v>
      </c>
      <c r="AP111" s="33"/>
      <c r="AQ111" s="6">
        <f t="shared" si="97"/>
        <v>0</v>
      </c>
      <c r="AR111" s="6">
        <f t="shared" si="97"/>
        <v>0</v>
      </c>
      <c r="AS111" s="6">
        <f t="shared" si="97"/>
        <v>0</v>
      </c>
      <c r="AT111" s="6">
        <f t="shared" si="97"/>
        <v>0</v>
      </c>
      <c r="AU111" s="6">
        <f t="shared" si="97"/>
        <v>0</v>
      </c>
      <c r="AV111" s="6">
        <f t="shared" si="97"/>
        <v>0</v>
      </c>
      <c r="AW111" s="6">
        <f t="shared" si="97"/>
        <v>0</v>
      </c>
      <c r="AX111" s="6">
        <f t="shared" si="97"/>
        <v>0</v>
      </c>
      <c r="AY111" s="33">
        <f t="shared" si="97"/>
        <v>0</v>
      </c>
      <c r="AZ111" s="33"/>
      <c r="BA111" s="33"/>
      <c r="BB111" s="6">
        <f t="shared" si="98"/>
        <v>0</v>
      </c>
    </row>
    <row r="112" spans="1:54" s="1" customFormat="1" ht="24" customHeight="1">
      <c r="A112" s="41" t="s">
        <v>217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4" t="s">
        <v>218</v>
      </c>
      <c r="N112" s="44"/>
      <c r="O112" s="44" t="s">
        <v>216</v>
      </c>
      <c r="P112" s="44"/>
      <c r="Q112" s="44"/>
      <c r="R112" s="44" t="s">
        <v>68</v>
      </c>
      <c r="S112" s="44"/>
      <c r="T112" s="44"/>
      <c r="U112" s="33">
        <f t="shared" si="89"/>
        <v>0</v>
      </c>
      <c r="V112" s="33"/>
      <c r="W112" s="33">
        <f t="shared" si="90"/>
        <v>0</v>
      </c>
      <c r="X112" s="33"/>
      <c r="Y112" s="33">
        <f t="shared" si="91"/>
        <v>0</v>
      </c>
      <c r="Z112" s="33"/>
      <c r="AA112" s="6">
        <f t="shared" si="92"/>
        <v>0</v>
      </c>
      <c r="AB112" s="33">
        <f t="shared" si="92"/>
        <v>0</v>
      </c>
      <c r="AC112" s="33"/>
      <c r="AD112" s="6">
        <f t="shared" si="93"/>
        <v>0</v>
      </c>
      <c r="AE112" s="33">
        <f t="shared" si="93"/>
        <v>0</v>
      </c>
      <c r="AF112" s="33"/>
      <c r="AG112" s="6">
        <f t="shared" si="94"/>
        <v>0</v>
      </c>
      <c r="AH112" s="33">
        <f t="shared" si="94"/>
        <v>0</v>
      </c>
      <c r="AI112" s="33"/>
      <c r="AJ112" s="6">
        <f t="shared" si="95"/>
        <v>0</v>
      </c>
      <c r="AK112" s="33">
        <f t="shared" si="95"/>
        <v>0</v>
      </c>
      <c r="AL112" s="33"/>
      <c r="AM112" s="6">
        <f t="shared" si="96"/>
        <v>0</v>
      </c>
      <c r="AN112" s="6">
        <f t="shared" si="96"/>
        <v>0</v>
      </c>
      <c r="AO112" s="33">
        <f t="shared" si="96"/>
        <v>0</v>
      </c>
      <c r="AP112" s="33"/>
      <c r="AQ112" s="6">
        <f t="shared" si="97"/>
        <v>0</v>
      </c>
      <c r="AR112" s="6">
        <f t="shared" si="97"/>
        <v>0</v>
      </c>
      <c r="AS112" s="6">
        <f t="shared" si="97"/>
        <v>0</v>
      </c>
      <c r="AT112" s="6">
        <f t="shared" si="97"/>
        <v>0</v>
      </c>
      <c r="AU112" s="6">
        <f t="shared" si="97"/>
        <v>0</v>
      </c>
      <c r="AV112" s="6">
        <f t="shared" si="97"/>
        <v>0</v>
      </c>
      <c r="AW112" s="6">
        <f t="shared" si="97"/>
        <v>0</v>
      </c>
      <c r="AX112" s="6">
        <f t="shared" si="97"/>
        <v>0</v>
      </c>
      <c r="AY112" s="33">
        <f t="shared" si="97"/>
        <v>0</v>
      </c>
      <c r="AZ112" s="33"/>
      <c r="BA112" s="33"/>
      <c r="BB112" s="6">
        <f t="shared" si="98"/>
        <v>0</v>
      </c>
    </row>
    <row r="113" spans="1:54" s="1" customFormat="1" ht="66" customHeight="1">
      <c r="A113" s="41" t="s">
        <v>219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4" t="s">
        <v>220</v>
      </c>
      <c r="N113" s="44"/>
      <c r="O113" s="44" t="s">
        <v>221</v>
      </c>
      <c r="P113" s="44"/>
      <c r="Q113" s="44"/>
      <c r="R113" s="44" t="s">
        <v>68</v>
      </c>
      <c r="S113" s="44"/>
      <c r="T113" s="44"/>
      <c r="U113" s="33">
        <f t="shared" si="89"/>
        <v>0</v>
      </c>
      <c r="V113" s="33"/>
      <c r="W113" s="33">
        <f t="shared" si="90"/>
        <v>0</v>
      </c>
      <c r="X113" s="33"/>
      <c r="Y113" s="33">
        <f t="shared" si="91"/>
        <v>0</v>
      </c>
      <c r="Z113" s="33"/>
      <c r="AA113" s="6">
        <f t="shared" si="92"/>
        <v>0</v>
      </c>
      <c r="AB113" s="33">
        <f t="shared" si="92"/>
        <v>0</v>
      </c>
      <c r="AC113" s="33"/>
      <c r="AD113" s="6">
        <f t="shared" si="93"/>
        <v>0</v>
      </c>
      <c r="AE113" s="33">
        <f t="shared" si="93"/>
        <v>0</v>
      </c>
      <c r="AF113" s="33"/>
      <c r="AG113" s="6">
        <f t="shared" si="94"/>
        <v>0</v>
      </c>
      <c r="AH113" s="33">
        <f t="shared" si="94"/>
        <v>0</v>
      </c>
      <c r="AI113" s="33"/>
      <c r="AJ113" s="6">
        <f t="shared" si="95"/>
        <v>0</v>
      </c>
      <c r="AK113" s="33">
        <f t="shared" si="95"/>
        <v>0</v>
      </c>
      <c r="AL113" s="33"/>
      <c r="AM113" s="6">
        <f t="shared" si="96"/>
        <v>0</v>
      </c>
      <c r="AN113" s="6">
        <f t="shared" si="96"/>
        <v>0</v>
      </c>
      <c r="AO113" s="33">
        <f t="shared" si="96"/>
        <v>0</v>
      </c>
      <c r="AP113" s="33"/>
      <c r="AQ113" s="6">
        <f t="shared" si="97"/>
        <v>0</v>
      </c>
      <c r="AR113" s="6">
        <f t="shared" si="97"/>
        <v>0</v>
      </c>
      <c r="AS113" s="6">
        <f t="shared" si="97"/>
        <v>0</v>
      </c>
      <c r="AT113" s="6">
        <f t="shared" si="97"/>
        <v>0</v>
      </c>
      <c r="AU113" s="6">
        <f t="shared" si="97"/>
        <v>0</v>
      </c>
      <c r="AV113" s="6">
        <f t="shared" si="97"/>
        <v>0</v>
      </c>
      <c r="AW113" s="6">
        <f t="shared" si="97"/>
        <v>0</v>
      </c>
      <c r="AX113" s="6">
        <f t="shared" si="97"/>
        <v>0</v>
      </c>
      <c r="AY113" s="33">
        <f t="shared" si="97"/>
        <v>0</v>
      </c>
      <c r="AZ113" s="33"/>
      <c r="BA113" s="33"/>
      <c r="BB113" s="6">
        <f t="shared" si="98"/>
        <v>0</v>
      </c>
    </row>
    <row r="114" spans="1:54" s="1" customFormat="1" ht="14.1" customHeight="1">
      <c r="A114" s="41" t="s">
        <v>222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4" t="s">
        <v>223</v>
      </c>
      <c r="N114" s="44"/>
      <c r="O114" s="44" t="s">
        <v>224</v>
      </c>
      <c r="P114" s="44"/>
      <c r="Q114" s="44"/>
      <c r="R114" s="44" t="s">
        <v>68</v>
      </c>
      <c r="S114" s="44"/>
      <c r="T114" s="44"/>
      <c r="U114" s="33">
        <f t="shared" si="89"/>
        <v>0</v>
      </c>
      <c r="V114" s="33"/>
      <c r="W114" s="33">
        <f t="shared" si="90"/>
        <v>0</v>
      </c>
      <c r="X114" s="33"/>
      <c r="Y114" s="33">
        <f t="shared" si="91"/>
        <v>0</v>
      </c>
      <c r="Z114" s="33"/>
      <c r="AA114" s="6">
        <f t="shared" si="92"/>
        <v>0</v>
      </c>
      <c r="AB114" s="33">
        <f t="shared" si="92"/>
        <v>0</v>
      </c>
      <c r="AC114" s="33"/>
      <c r="AD114" s="6">
        <f t="shared" si="93"/>
        <v>0</v>
      </c>
      <c r="AE114" s="33">
        <f t="shared" si="93"/>
        <v>0</v>
      </c>
      <c r="AF114" s="33"/>
      <c r="AG114" s="6">
        <f t="shared" si="94"/>
        <v>0</v>
      </c>
      <c r="AH114" s="33">
        <f t="shared" si="94"/>
        <v>0</v>
      </c>
      <c r="AI114" s="33"/>
      <c r="AJ114" s="6">
        <f t="shared" si="95"/>
        <v>0</v>
      </c>
      <c r="AK114" s="33">
        <f t="shared" si="95"/>
        <v>0</v>
      </c>
      <c r="AL114" s="33"/>
      <c r="AM114" s="6">
        <f t="shared" si="96"/>
        <v>0</v>
      </c>
      <c r="AN114" s="6">
        <f t="shared" si="96"/>
        <v>0</v>
      </c>
      <c r="AO114" s="33">
        <f t="shared" si="96"/>
        <v>0</v>
      </c>
      <c r="AP114" s="33"/>
      <c r="AQ114" s="6">
        <f t="shared" si="97"/>
        <v>0</v>
      </c>
      <c r="AR114" s="6">
        <f t="shared" si="97"/>
        <v>0</v>
      </c>
      <c r="AS114" s="6">
        <f t="shared" si="97"/>
        <v>0</v>
      </c>
      <c r="AT114" s="6">
        <f t="shared" si="97"/>
        <v>0</v>
      </c>
      <c r="AU114" s="6">
        <f t="shared" si="97"/>
        <v>0</v>
      </c>
      <c r="AV114" s="6">
        <f t="shared" si="97"/>
        <v>0</v>
      </c>
      <c r="AW114" s="6">
        <f t="shared" si="97"/>
        <v>0</v>
      </c>
      <c r="AX114" s="6">
        <f t="shared" si="97"/>
        <v>0</v>
      </c>
      <c r="AY114" s="33">
        <f t="shared" si="97"/>
        <v>0</v>
      </c>
      <c r="AZ114" s="33"/>
      <c r="BA114" s="33"/>
      <c r="BB114" s="6">
        <f t="shared" si="98"/>
        <v>0</v>
      </c>
    </row>
    <row r="115" spans="1:54" s="1" customFormat="1" ht="33.950000000000003" customHeight="1">
      <c r="A115" s="42" t="s">
        <v>225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 t="s">
        <v>226</v>
      </c>
      <c r="N115" s="38"/>
      <c r="O115" s="38" t="s">
        <v>224</v>
      </c>
      <c r="P115" s="38"/>
      <c r="Q115" s="38"/>
      <c r="R115" s="38" t="s">
        <v>68</v>
      </c>
      <c r="S115" s="38"/>
      <c r="T115" s="38"/>
      <c r="U115" s="33">
        <f t="shared" si="89"/>
        <v>0</v>
      </c>
      <c r="V115" s="33"/>
      <c r="W115" s="33">
        <f t="shared" si="90"/>
        <v>0</v>
      </c>
      <c r="X115" s="33"/>
      <c r="Y115" s="33">
        <f t="shared" si="91"/>
        <v>0</v>
      </c>
      <c r="Z115" s="33"/>
      <c r="AA115" s="6">
        <f t="shared" si="92"/>
        <v>0</v>
      </c>
      <c r="AB115" s="33">
        <f t="shared" si="92"/>
        <v>0</v>
      </c>
      <c r="AC115" s="33"/>
      <c r="AD115" s="6">
        <f t="shared" si="93"/>
        <v>0</v>
      </c>
      <c r="AE115" s="33">
        <f t="shared" si="93"/>
        <v>0</v>
      </c>
      <c r="AF115" s="33"/>
      <c r="AG115" s="6">
        <f t="shared" si="94"/>
        <v>0</v>
      </c>
      <c r="AH115" s="33">
        <f t="shared" si="94"/>
        <v>0</v>
      </c>
      <c r="AI115" s="33"/>
      <c r="AJ115" s="6">
        <f t="shared" si="95"/>
        <v>0</v>
      </c>
      <c r="AK115" s="33">
        <f t="shared" si="95"/>
        <v>0</v>
      </c>
      <c r="AL115" s="33"/>
      <c r="AM115" s="6">
        <f t="shared" si="96"/>
        <v>0</v>
      </c>
      <c r="AN115" s="6">
        <f t="shared" si="96"/>
        <v>0</v>
      </c>
      <c r="AO115" s="33">
        <f t="shared" si="96"/>
        <v>0</v>
      </c>
      <c r="AP115" s="33"/>
      <c r="AQ115" s="6">
        <f t="shared" si="97"/>
        <v>0</v>
      </c>
      <c r="AR115" s="6">
        <f t="shared" si="97"/>
        <v>0</v>
      </c>
      <c r="AS115" s="6">
        <f t="shared" si="97"/>
        <v>0</v>
      </c>
      <c r="AT115" s="6">
        <f t="shared" si="97"/>
        <v>0</v>
      </c>
      <c r="AU115" s="6">
        <f t="shared" si="97"/>
        <v>0</v>
      </c>
      <c r="AV115" s="6">
        <f t="shared" si="97"/>
        <v>0</v>
      </c>
      <c r="AW115" s="6">
        <f t="shared" si="97"/>
        <v>0</v>
      </c>
      <c r="AX115" s="6">
        <f t="shared" si="97"/>
        <v>0</v>
      </c>
      <c r="AY115" s="33">
        <f t="shared" si="97"/>
        <v>0</v>
      </c>
      <c r="AZ115" s="33"/>
      <c r="BA115" s="33"/>
      <c r="BB115" s="6">
        <f t="shared" si="98"/>
        <v>0</v>
      </c>
    </row>
    <row r="116" spans="1:54" s="1" customFormat="1" ht="14.1" customHeight="1">
      <c r="A116" s="9" t="s">
        <v>16</v>
      </c>
      <c r="B116" s="52" t="s">
        <v>197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36" t="s">
        <v>16</v>
      </c>
      <c r="N116" s="36"/>
      <c r="O116" s="36" t="s">
        <v>16</v>
      </c>
      <c r="P116" s="36"/>
      <c r="Q116" s="36"/>
      <c r="R116" s="36" t="s">
        <v>16</v>
      </c>
      <c r="S116" s="36"/>
      <c r="T116" s="36"/>
      <c r="U116" s="29" t="s">
        <v>16</v>
      </c>
      <c r="V116" s="29"/>
      <c r="W116" s="29" t="s">
        <v>16</v>
      </c>
      <c r="X116" s="29"/>
      <c r="Y116" s="29" t="s">
        <v>16</v>
      </c>
      <c r="Z116" s="29"/>
      <c r="AA116" s="7" t="s">
        <v>16</v>
      </c>
      <c r="AB116" s="29" t="s">
        <v>16</v>
      </c>
      <c r="AC116" s="29"/>
      <c r="AD116" s="7" t="s">
        <v>16</v>
      </c>
      <c r="AE116" s="29" t="s">
        <v>16</v>
      </c>
      <c r="AF116" s="29"/>
      <c r="AG116" s="7" t="s">
        <v>16</v>
      </c>
      <c r="AH116" s="29" t="s">
        <v>16</v>
      </c>
      <c r="AI116" s="29"/>
      <c r="AJ116" s="7" t="s">
        <v>16</v>
      </c>
      <c r="AK116" s="29" t="s">
        <v>16</v>
      </c>
      <c r="AL116" s="29"/>
      <c r="AM116" s="7" t="s">
        <v>16</v>
      </c>
      <c r="AN116" s="7" t="s">
        <v>16</v>
      </c>
      <c r="AO116" s="29" t="s">
        <v>16</v>
      </c>
      <c r="AP116" s="29"/>
      <c r="AQ116" s="7" t="s">
        <v>16</v>
      </c>
      <c r="AR116" s="7" t="s">
        <v>16</v>
      </c>
      <c r="AS116" s="7" t="s">
        <v>16</v>
      </c>
      <c r="AT116" s="7" t="s">
        <v>16</v>
      </c>
      <c r="AU116" s="7" t="s">
        <v>16</v>
      </c>
      <c r="AV116" s="7" t="s">
        <v>16</v>
      </c>
      <c r="AW116" s="7" t="s">
        <v>16</v>
      </c>
      <c r="AX116" s="7" t="s">
        <v>16</v>
      </c>
      <c r="AY116" s="29" t="s">
        <v>16</v>
      </c>
      <c r="AZ116" s="29"/>
      <c r="BA116" s="29"/>
      <c r="BB116" s="7" t="s">
        <v>16</v>
      </c>
    </row>
    <row r="117" spans="1:54" s="1" customFormat="1" ht="14.1" customHeight="1">
      <c r="A117" s="30" t="s">
        <v>227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 t="s">
        <v>228</v>
      </c>
      <c r="N117" s="31"/>
      <c r="O117" s="31" t="s">
        <v>224</v>
      </c>
      <c r="P117" s="31"/>
      <c r="Q117" s="31"/>
      <c r="R117" s="31" t="s">
        <v>68</v>
      </c>
      <c r="S117" s="31"/>
      <c r="T117" s="31"/>
      <c r="U117" s="27">
        <f t="shared" ref="U117:U124" si="99">0</f>
        <v>0</v>
      </c>
      <c r="V117" s="27"/>
      <c r="W117" s="27">
        <f t="shared" ref="W117:W124" si="100">0</f>
        <v>0</v>
      </c>
      <c r="X117" s="27"/>
      <c r="Y117" s="27">
        <f t="shared" ref="Y117:Y123" si="101">0</f>
        <v>0</v>
      </c>
      <c r="Z117" s="27"/>
      <c r="AA117" s="8">
        <f t="shared" ref="AA117:AB123" si="102">0</f>
        <v>0</v>
      </c>
      <c r="AB117" s="27">
        <f t="shared" si="102"/>
        <v>0</v>
      </c>
      <c r="AC117" s="27"/>
      <c r="AD117" s="8">
        <f t="shared" ref="AD117:AE124" si="103">0</f>
        <v>0</v>
      </c>
      <c r="AE117" s="27">
        <f t="shared" si="103"/>
        <v>0</v>
      </c>
      <c r="AF117" s="27"/>
      <c r="AG117" s="8">
        <f t="shared" ref="AG117:AH124" si="104">0</f>
        <v>0</v>
      </c>
      <c r="AH117" s="27">
        <f t="shared" si="104"/>
        <v>0</v>
      </c>
      <c r="AI117" s="27"/>
      <c r="AJ117" s="8">
        <f t="shared" ref="AJ117:AK124" si="105">0</f>
        <v>0</v>
      </c>
      <c r="AK117" s="27">
        <f t="shared" si="105"/>
        <v>0</v>
      </c>
      <c r="AL117" s="27"/>
      <c r="AM117" s="8">
        <f t="shared" ref="AM117:AO124" si="106">0</f>
        <v>0</v>
      </c>
      <c r="AN117" s="8">
        <f t="shared" si="106"/>
        <v>0</v>
      </c>
      <c r="AO117" s="27">
        <f t="shared" si="106"/>
        <v>0</v>
      </c>
      <c r="AP117" s="27"/>
      <c r="AQ117" s="8">
        <f t="shared" ref="AQ117:AY123" si="107">0</f>
        <v>0</v>
      </c>
      <c r="AR117" s="8">
        <f t="shared" si="107"/>
        <v>0</v>
      </c>
      <c r="AS117" s="8">
        <f t="shared" si="107"/>
        <v>0</v>
      </c>
      <c r="AT117" s="8">
        <f t="shared" si="107"/>
        <v>0</v>
      </c>
      <c r="AU117" s="8">
        <f t="shared" si="107"/>
        <v>0</v>
      </c>
      <c r="AV117" s="8">
        <f t="shared" si="107"/>
        <v>0</v>
      </c>
      <c r="AW117" s="8">
        <f t="shared" si="107"/>
        <v>0</v>
      </c>
      <c r="AX117" s="8">
        <f t="shared" si="107"/>
        <v>0</v>
      </c>
      <c r="AY117" s="27">
        <f t="shared" si="107"/>
        <v>0</v>
      </c>
      <c r="AZ117" s="27"/>
      <c r="BA117" s="27"/>
      <c r="BB117" s="8">
        <f t="shared" ref="BB117:BB124" si="108">0</f>
        <v>0</v>
      </c>
    </row>
    <row r="118" spans="1:54" s="1" customFormat="1" ht="14.1" customHeight="1">
      <c r="A118" s="42" t="s">
        <v>229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 t="s">
        <v>230</v>
      </c>
      <c r="N118" s="38"/>
      <c r="O118" s="38" t="s">
        <v>224</v>
      </c>
      <c r="P118" s="38"/>
      <c r="Q118" s="38"/>
      <c r="R118" s="38" t="s">
        <v>68</v>
      </c>
      <c r="S118" s="38"/>
      <c r="T118" s="38"/>
      <c r="U118" s="33">
        <f t="shared" si="99"/>
        <v>0</v>
      </c>
      <c r="V118" s="33"/>
      <c r="W118" s="33">
        <f t="shared" si="100"/>
        <v>0</v>
      </c>
      <c r="X118" s="33"/>
      <c r="Y118" s="33">
        <f t="shared" si="101"/>
        <v>0</v>
      </c>
      <c r="Z118" s="33"/>
      <c r="AA118" s="6">
        <f t="shared" si="102"/>
        <v>0</v>
      </c>
      <c r="AB118" s="33">
        <f t="shared" si="102"/>
        <v>0</v>
      </c>
      <c r="AC118" s="33"/>
      <c r="AD118" s="6">
        <f t="shared" si="103"/>
        <v>0</v>
      </c>
      <c r="AE118" s="33">
        <f t="shared" si="103"/>
        <v>0</v>
      </c>
      <c r="AF118" s="33"/>
      <c r="AG118" s="6">
        <f t="shared" si="104"/>
        <v>0</v>
      </c>
      <c r="AH118" s="33">
        <f t="shared" si="104"/>
        <v>0</v>
      </c>
      <c r="AI118" s="33"/>
      <c r="AJ118" s="6">
        <f t="shared" si="105"/>
        <v>0</v>
      </c>
      <c r="AK118" s="33">
        <f t="shared" si="105"/>
        <v>0</v>
      </c>
      <c r="AL118" s="33"/>
      <c r="AM118" s="6">
        <f t="shared" si="106"/>
        <v>0</v>
      </c>
      <c r="AN118" s="6">
        <f t="shared" si="106"/>
        <v>0</v>
      </c>
      <c r="AO118" s="33">
        <f t="shared" si="106"/>
        <v>0</v>
      </c>
      <c r="AP118" s="33"/>
      <c r="AQ118" s="6">
        <f t="shared" si="107"/>
        <v>0</v>
      </c>
      <c r="AR118" s="6">
        <f t="shared" si="107"/>
        <v>0</v>
      </c>
      <c r="AS118" s="6">
        <f t="shared" si="107"/>
        <v>0</v>
      </c>
      <c r="AT118" s="6">
        <f t="shared" si="107"/>
        <v>0</v>
      </c>
      <c r="AU118" s="6">
        <f t="shared" si="107"/>
        <v>0</v>
      </c>
      <c r="AV118" s="6">
        <f t="shared" si="107"/>
        <v>0</v>
      </c>
      <c r="AW118" s="6">
        <f t="shared" si="107"/>
        <v>0</v>
      </c>
      <c r="AX118" s="6">
        <f t="shared" si="107"/>
        <v>0</v>
      </c>
      <c r="AY118" s="33">
        <f t="shared" si="107"/>
        <v>0</v>
      </c>
      <c r="AZ118" s="33"/>
      <c r="BA118" s="33"/>
      <c r="BB118" s="6">
        <f t="shared" si="108"/>
        <v>0</v>
      </c>
    </row>
    <row r="119" spans="1:54" s="1" customFormat="1" ht="14.1" customHeight="1">
      <c r="A119" s="42" t="s">
        <v>231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 t="s">
        <v>232</v>
      </c>
      <c r="N119" s="38"/>
      <c r="O119" s="38" t="s">
        <v>224</v>
      </c>
      <c r="P119" s="38"/>
      <c r="Q119" s="38"/>
      <c r="R119" s="38" t="s">
        <v>68</v>
      </c>
      <c r="S119" s="38"/>
      <c r="T119" s="38"/>
      <c r="U119" s="33">
        <f t="shared" si="99"/>
        <v>0</v>
      </c>
      <c r="V119" s="33"/>
      <c r="W119" s="33">
        <f t="shared" si="100"/>
        <v>0</v>
      </c>
      <c r="X119" s="33"/>
      <c r="Y119" s="33">
        <f t="shared" si="101"/>
        <v>0</v>
      </c>
      <c r="Z119" s="33"/>
      <c r="AA119" s="6">
        <f t="shared" si="102"/>
        <v>0</v>
      </c>
      <c r="AB119" s="33">
        <f t="shared" si="102"/>
        <v>0</v>
      </c>
      <c r="AC119" s="33"/>
      <c r="AD119" s="6">
        <f t="shared" si="103"/>
        <v>0</v>
      </c>
      <c r="AE119" s="33">
        <f t="shared" si="103"/>
        <v>0</v>
      </c>
      <c r="AF119" s="33"/>
      <c r="AG119" s="6">
        <f t="shared" si="104"/>
        <v>0</v>
      </c>
      <c r="AH119" s="33">
        <f t="shared" si="104"/>
        <v>0</v>
      </c>
      <c r="AI119" s="33"/>
      <c r="AJ119" s="6">
        <f t="shared" si="105"/>
        <v>0</v>
      </c>
      <c r="AK119" s="33">
        <f t="shared" si="105"/>
        <v>0</v>
      </c>
      <c r="AL119" s="33"/>
      <c r="AM119" s="6">
        <f t="shared" si="106"/>
        <v>0</v>
      </c>
      <c r="AN119" s="6">
        <f t="shared" si="106"/>
        <v>0</v>
      </c>
      <c r="AO119" s="33">
        <f t="shared" si="106"/>
        <v>0</v>
      </c>
      <c r="AP119" s="33"/>
      <c r="AQ119" s="6">
        <f t="shared" si="107"/>
        <v>0</v>
      </c>
      <c r="AR119" s="6">
        <f t="shared" si="107"/>
        <v>0</v>
      </c>
      <c r="AS119" s="6">
        <f t="shared" si="107"/>
        <v>0</v>
      </c>
      <c r="AT119" s="6">
        <f t="shared" si="107"/>
        <v>0</v>
      </c>
      <c r="AU119" s="6">
        <f t="shared" si="107"/>
        <v>0</v>
      </c>
      <c r="AV119" s="6">
        <f t="shared" si="107"/>
        <v>0</v>
      </c>
      <c r="AW119" s="6">
        <f t="shared" si="107"/>
        <v>0</v>
      </c>
      <c r="AX119" s="6">
        <f t="shared" si="107"/>
        <v>0</v>
      </c>
      <c r="AY119" s="33">
        <f t="shared" si="107"/>
        <v>0</v>
      </c>
      <c r="AZ119" s="33"/>
      <c r="BA119" s="33"/>
      <c r="BB119" s="6">
        <f t="shared" si="108"/>
        <v>0</v>
      </c>
    </row>
    <row r="120" spans="1:54" s="1" customFormat="1" ht="14.1" customHeight="1">
      <c r="A120" s="42" t="s">
        <v>233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 t="s">
        <v>234</v>
      </c>
      <c r="N120" s="38"/>
      <c r="O120" s="38" t="s">
        <v>224</v>
      </c>
      <c r="P120" s="38"/>
      <c r="Q120" s="38"/>
      <c r="R120" s="38" t="s">
        <v>68</v>
      </c>
      <c r="S120" s="38"/>
      <c r="T120" s="38"/>
      <c r="U120" s="33">
        <f t="shared" si="99"/>
        <v>0</v>
      </c>
      <c r="V120" s="33"/>
      <c r="W120" s="33">
        <f t="shared" si="100"/>
        <v>0</v>
      </c>
      <c r="X120" s="33"/>
      <c r="Y120" s="33">
        <f t="shared" si="101"/>
        <v>0</v>
      </c>
      <c r="Z120" s="33"/>
      <c r="AA120" s="6">
        <f t="shared" si="102"/>
        <v>0</v>
      </c>
      <c r="AB120" s="33">
        <f t="shared" si="102"/>
        <v>0</v>
      </c>
      <c r="AC120" s="33"/>
      <c r="AD120" s="6">
        <f t="shared" si="103"/>
        <v>0</v>
      </c>
      <c r="AE120" s="33">
        <f t="shared" si="103"/>
        <v>0</v>
      </c>
      <c r="AF120" s="33"/>
      <c r="AG120" s="6">
        <f t="shared" si="104"/>
        <v>0</v>
      </c>
      <c r="AH120" s="33">
        <f t="shared" si="104"/>
        <v>0</v>
      </c>
      <c r="AI120" s="33"/>
      <c r="AJ120" s="6">
        <f t="shared" si="105"/>
        <v>0</v>
      </c>
      <c r="AK120" s="33">
        <f t="shared" si="105"/>
        <v>0</v>
      </c>
      <c r="AL120" s="33"/>
      <c r="AM120" s="6">
        <f t="shared" si="106"/>
        <v>0</v>
      </c>
      <c r="AN120" s="6">
        <f t="shared" si="106"/>
        <v>0</v>
      </c>
      <c r="AO120" s="33">
        <f t="shared" si="106"/>
        <v>0</v>
      </c>
      <c r="AP120" s="33"/>
      <c r="AQ120" s="6">
        <f t="shared" si="107"/>
        <v>0</v>
      </c>
      <c r="AR120" s="6">
        <f t="shared" si="107"/>
        <v>0</v>
      </c>
      <c r="AS120" s="6">
        <f t="shared" si="107"/>
        <v>0</v>
      </c>
      <c r="AT120" s="6">
        <f t="shared" si="107"/>
        <v>0</v>
      </c>
      <c r="AU120" s="6">
        <f t="shared" si="107"/>
        <v>0</v>
      </c>
      <c r="AV120" s="6">
        <f t="shared" si="107"/>
        <v>0</v>
      </c>
      <c r="AW120" s="6">
        <f t="shared" si="107"/>
        <v>0</v>
      </c>
      <c r="AX120" s="6">
        <f t="shared" si="107"/>
        <v>0</v>
      </c>
      <c r="AY120" s="33">
        <f t="shared" si="107"/>
        <v>0</v>
      </c>
      <c r="AZ120" s="33"/>
      <c r="BA120" s="33"/>
      <c r="BB120" s="6">
        <f t="shared" si="108"/>
        <v>0</v>
      </c>
    </row>
    <row r="121" spans="1:54" s="1" customFormat="1" ht="14.1" customHeight="1">
      <c r="A121" s="42" t="s">
        <v>235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 t="s">
        <v>236</v>
      </c>
      <c r="N121" s="38"/>
      <c r="O121" s="38" t="s">
        <v>224</v>
      </c>
      <c r="P121" s="38"/>
      <c r="Q121" s="38"/>
      <c r="R121" s="38" t="s">
        <v>68</v>
      </c>
      <c r="S121" s="38"/>
      <c r="T121" s="38"/>
      <c r="U121" s="33">
        <f t="shared" si="99"/>
        <v>0</v>
      </c>
      <c r="V121" s="33"/>
      <c r="W121" s="33">
        <f t="shared" si="100"/>
        <v>0</v>
      </c>
      <c r="X121" s="33"/>
      <c r="Y121" s="33">
        <f t="shared" si="101"/>
        <v>0</v>
      </c>
      <c r="Z121" s="33"/>
      <c r="AA121" s="6">
        <f t="shared" si="102"/>
        <v>0</v>
      </c>
      <c r="AB121" s="33">
        <f t="shared" si="102"/>
        <v>0</v>
      </c>
      <c r="AC121" s="33"/>
      <c r="AD121" s="6">
        <f t="shared" si="103"/>
        <v>0</v>
      </c>
      <c r="AE121" s="33">
        <f t="shared" si="103"/>
        <v>0</v>
      </c>
      <c r="AF121" s="33"/>
      <c r="AG121" s="6">
        <f t="shared" si="104"/>
        <v>0</v>
      </c>
      <c r="AH121" s="33">
        <f t="shared" si="104"/>
        <v>0</v>
      </c>
      <c r="AI121" s="33"/>
      <c r="AJ121" s="6">
        <f t="shared" si="105"/>
        <v>0</v>
      </c>
      <c r="AK121" s="33">
        <f t="shared" si="105"/>
        <v>0</v>
      </c>
      <c r="AL121" s="33"/>
      <c r="AM121" s="6">
        <f t="shared" si="106"/>
        <v>0</v>
      </c>
      <c r="AN121" s="6">
        <f t="shared" si="106"/>
        <v>0</v>
      </c>
      <c r="AO121" s="33">
        <f t="shared" si="106"/>
        <v>0</v>
      </c>
      <c r="AP121" s="33"/>
      <c r="AQ121" s="6">
        <f t="shared" si="107"/>
        <v>0</v>
      </c>
      <c r="AR121" s="6">
        <f t="shared" si="107"/>
        <v>0</v>
      </c>
      <c r="AS121" s="6">
        <f t="shared" si="107"/>
        <v>0</v>
      </c>
      <c r="AT121" s="6">
        <f t="shared" si="107"/>
        <v>0</v>
      </c>
      <c r="AU121" s="6">
        <f t="shared" si="107"/>
        <v>0</v>
      </c>
      <c r="AV121" s="6">
        <f t="shared" si="107"/>
        <v>0</v>
      </c>
      <c r="AW121" s="6">
        <f t="shared" si="107"/>
        <v>0</v>
      </c>
      <c r="AX121" s="6">
        <f t="shared" si="107"/>
        <v>0</v>
      </c>
      <c r="AY121" s="33">
        <f t="shared" si="107"/>
        <v>0</v>
      </c>
      <c r="AZ121" s="33"/>
      <c r="BA121" s="33"/>
      <c r="BB121" s="6">
        <f t="shared" si="108"/>
        <v>0</v>
      </c>
    </row>
    <row r="122" spans="1:54" s="1" customFormat="1" ht="45" customHeight="1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 t="s">
        <v>238</v>
      </c>
      <c r="N122" s="38"/>
      <c r="O122" s="38" t="s">
        <v>224</v>
      </c>
      <c r="P122" s="38"/>
      <c r="Q122" s="38"/>
      <c r="R122" s="38" t="s">
        <v>68</v>
      </c>
      <c r="S122" s="38"/>
      <c r="T122" s="38"/>
      <c r="U122" s="33">
        <f t="shared" si="99"/>
        <v>0</v>
      </c>
      <c r="V122" s="33"/>
      <c r="W122" s="33">
        <f t="shared" si="100"/>
        <v>0</v>
      </c>
      <c r="X122" s="33"/>
      <c r="Y122" s="33">
        <f t="shared" si="101"/>
        <v>0</v>
      </c>
      <c r="Z122" s="33"/>
      <c r="AA122" s="6">
        <f t="shared" si="102"/>
        <v>0</v>
      </c>
      <c r="AB122" s="33">
        <f t="shared" si="102"/>
        <v>0</v>
      </c>
      <c r="AC122" s="33"/>
      <c r="AD122" s="6">
        <f t="shared" si="103"/>
        <v>0</v>
      </c>
      <c r="AE122" s="33">
        <f t="shared" si="103"/>
        <v>0</v>
      </c>
      <c r="AF122" s="33"/>
      <c r="AG122" s="6">
        <f t="shared" si="104"/>
        <v>0</v>
      </c>
      <c r="AH122" s="33">
        <f t="shared" si="104"/>
        <v>0</v>
      </c>
      <c r="AI122" s="33"/>
      <c r="AJ122" s="6">
        <f t="shared" si="105"/>
        <v>0</v>
      </c>
      <c r="AK122" s="33">
        <f t="shared" si="105"/>
        <v>0</v>
      </c>
      <c r="AL122" s="33"/>
      <c r="AM122" s="6">
        <f t="shared" si="106"/>
        <v>0</v>
      </c>
      <c r="AN122" s="6">
        <f t="shared" si="106"/>
        <v>0</v>
      </c>
      <c r="AO122" s="33">
        <f t="shared" si="106"/>
        <v>0</v>
      </c>
      <c r="AP122" s="33"/>
      <c r="AQ122" s="6">
        <f t="shared" si="107"/>
        <v>0</v>
      </c>
      <c r="AR122" s="6">
        <f t="shared" si="107"/>
        <v>0</v>
      </c>
      <c r="AS122" s="6">
        <f t="shared" si="107"/>
        <v>0</v>
      </c>
      <c r="AT122" s="6">
        <f t="shared" si="107"/>
        <v>0</v>
      </c>
      <c r="AU122" s="6">
        <f t="shared" si="107"/>
        <v>0</v>
      </c>
      <c r="AV122" s="6">
        <f t="shared" si="107"/>
        <v>0</v>
      </c>
      <c r="AW122" s="6">
        <f t="shared" si="107"/>
        <v>0</v>
      </c>
      <c r="AX122" s="6">
        <f t="shared" si="107"/>
        <v>0</v>
      </c>
      <c r="AY122" s="33">
        <f t="shared" si="107"/>
        <v>0</v>
      </c>
      <c r="AZ122" s="33"/>
      <c r="BA122" s="33"/>
      <c r="BB122" s="6">
        <f t="shared" si="108"/>
        <v>0</v>
      </c>
    </row>
    <row r="123" spans="1:54" s="1" customFormat="1" ht="66" customHeight="1">
      <c r="A123" s="11" t="s">
        <v>16</v>
      </c>
      <c r="B123" s="50" t="s">
        <v>239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38" t="s">
        <v>240</v>
      </c>
      <c r="N123" s="38"/>
      <c r="O123" s="38" t="s">
        <v>224</v>
      </c>
      <c r="P123" s="38"/>
      <c r="Q123" s="38"/>
      <c r="R123" s="38" t="s">
        <v>68</v>
      </c>
      <c r="S123" s="38"/>
      <c r="T123" s="38"/>
      <c r="U123" s="33">
        <f t="shared" si="99"/>
        <v>0</v>
      </c>
      <c r="V123" s="33"/>
      <c r="W123" s="33">
        <f t="shared" si="100"/>
        <v>0</v>
      </c>
      <c r="X123" s="33"/>
      <c r="Y123" s="33">
        <f t="shared" si="101"/>
        <v>0</v>
      </c>
      <c r="Z123" s="33"/>
      <c r="AA123" s="6">
        <f t="shared" si="102"/>
        <v>0</v>
      </c>
      <c r="AB123" s="33">
        <f t="shared" si="102"/>
        <v>0</v>
      </c>
      <c r="AC123" s="33"/>
      <c r="AD123" s="6">
        <f t="shared" si="103"/>
        <v>0</v>
      </c>
      <c r="AE123" s="33">
        <f t="shared" si="103"/>
        <v>0</v>
      </c>
      <c r="AF123" s="33"/>
      <c r="AG123" s="6">
        <f t="shared" si="104"/>
        <v>0</v>
      </c>
      <c r="AH123" s="33">
        <f t="shared" si="104"/>
        <v>0</v>
      </c>
      <c r="AI123" s="33"/>
      <c r="AJ123" s="6">
        <f t="shared" si="105"/>
        <v>0</v>
      </c>
      <c r="AK123" s="33">
        <f t="shared" si="105"/>
        <v>0</v>
      </c>
      <c r="AL123" s="33"/>
      <c r="AM123" s="6">
        <f t="shared" si="106"/>
        <v>0</v>
      </c>
      <c r="AN123" s="6">
        <f t="shared" si="106"/>
        <v>0</v>
      </c>
      <c r="AO123" s="33">
        <f t="shared" si="106"/>
        <v>0</v>
      </c>
      <c r="AP123" s="33"/>
      <c r="AQ123" s="6">
        <f t="shared" si="107"/>
        <v>0</v>
      </c>
      <c r="AR123" s="6">
        <f t="shared" si="107"/>
        <v>0</v>
      </c>
      <c r="AS123" s="6">
        <f t="shared" si="107"/>
        <v>0</v>
      </c>
      <c r="AT123" s="6">
        <f t="shared" si="107"/>
        <v>0</v>
      </c>
      <c r="AU123" s="6">
        <f t="shared" si="107"/>
        <v>0</v>
      </c>
      <c r="AV123" s="6">
        <f t="shared" si="107"/>
        <v>0</v>
      </c>
      <c r="AW123" s="6">
        <f t="shared" si="107"/>
        <v>0</v>
      </c>
      <c r="AX123" s="6">
        <f t="shared" si="107"/>
        <v>0</v>
      </c>
      <c r="AY123" s="33">
        <f t="shared" si="107"/>
        <v>0</v>
      </c>
      <c r="AZ123" s="33"/>
      <c r="BA123" s="33"/>
      <c r="BB123" s="6">
        <f t="shared" si="108"/>
        <v>0</v>
      </c>
    </row>
    <row r="124" spans="1:54" s="1" customFormat="1" ht="24" customHeight="1">
      <c r="A124" s="9" t="s">
        <v>16</v>
      </c>
      <c r="B124" s="52" t="s">
        <v>241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36" t="s">
        <v>242</v>
      </c>
      <c r="N124" s="36"/>
      <c r="O124" s="36" t="s">
        <v>224</v>
      </c>
      <c r="P124" s="36"/>
      <c r="Q124" s="36"/>
      <c r="R124" s="36" t="s">
        <v>68</v>
      </c>
      <c r="S124" s="36"/>
      <c r="T124" s="36"/>
      <c r="U124" s="63">
        <f t="shared" si="99"/>
        <v>0</v>
      </c>
      <c r="V124" s="63"/>
      <c r="W124" s="63">
        <f t="shared" si="100"/>
        <v>0</v>
      </c>
      <c r="X124" s="63"/>
      <c r="Y124" s="32" t="s">
        <v>243</v>
      </c>
      <c r="Z124" s="32"/>
      <c r="AA124" s="12" t="s">
        <v>243</v>
      </c>
      <c r="AB124" s="63">
        <f>0</f>
        <v>0</v>
      </c>
      <c r="AC124" s="63"/>
      <c r="AD124" s="13">
        <f t="shared" si="103"/>
        <v>0</v>
      </c>
      <c r="AE124" s="63">
        <f t="shared" si="103"/>
        <v>0</v>
      </c>
      <c r="AF124" s="63"/>
      <c r="AG124" s="13">
        <f t="shared" si="104"/>
        <v>0</v>
      </c>
      <c r="AH124" s="63">
        <f t="shared" si="104"/>
        <v>0</v>
      </c>
      <c r="AI124" s="63"/>
      <c r="AJ124" s="13">
        <f t="shared" si="105"/>
        <v>0</v>
      </c>
      <c r="AK124" s="63">
        <f t="shared" si="105"/>
        <v>0</v>
      </c>
      <c r="AL124" s="63"/>
      <c r="AM124" s="13">
        <f t="shared" si="106"/>
        <v>0</v>
      </c>
      <c r="AN124" s="13">
        <f t="shared" si="106"/>
        <v>0</v>
      </c>
      <c r="AO124" s="63">
        <f t="shared" si="106"/>
        <v>0</v>
      </c>
      <c r="AP124" s="63"/>
      <c r="AQ124" s="12" t="s">
        <v>243</v>
      </c>
      <c r="AR124" s="12" t="s">
        <v>243</v>
      </c>
      <c r="AS124" s="13">
        <f t="shared" ref="AS124:AY124" si="109">0</f>
        <v>0</v>
      </c>
      <c r="AT124" s="13">
        <f t="shared" si="109"/>
        <v>0</v>
      </c>
      <c r="AU124" s="13">
        <f t="shared" si="109"/>
        <v>0</v>
      </c>
      <c r="AV124" s="13">
        <f t="shared" si="109"/>
        <v>0</v>
      </c>
      <c r="AW124" s="13">
        <f t="shared" si="109"/>
        <v>0</v>
      </c>
      <c r="AX124" s="13">
        <f t="shared" si="109"/>
        <v>0</v>
      </c>
      <c r="AY124" s="63">
        <f t="shared" si="109"/>
        <v>0</v>
      </c>
      <c r="AZ124" s="63"/>
      <c r="BA124" s="63"/>
      <c r="BB124" s="13">
        <f t="shared" si="108"/>
        <v>0</v>
      </c>
    </row>
    <row r="125" spans="1:54" s="1" customFormat="1" ht="14.1" customHeight="1">
      <c r="A125" s="30" t="s">
        <v>244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 t="s">
        <v>16</v>
      </c>
      <c r="N125" s="31"/>
      <c r="O125" s="31" t="s">
        <v>16</v>
      </c>
      <c r="P125" s="31"/>
      <c r="Q125" s="31"/>
      <c r="R125" s="31" t="s">
        <v>16</v>
      </c>
      <c r="S125" s="31"/>
      <c r="T125" s="31"/>
      <c r="U125" s="62" t="s">
        <v>16</v>
      </c>
      <c r="V125" s="62"/>
      <c r="W125" s="62" t="s">
        <v>16</v>
      </c>
      <c r="X125" s="62"/>
      <c r="Y125" s="28" t="s">
        <v>16</v>
      </c>
      <c r="Z125" s="28"/>
      <c r="AA125" s="14" t="s">
        <v>16</v>
      </c>
      <c r="AB125" s="62" t="s">
        <v>16</v>
      </c>
      <c r="AC125" s="62"/>
      <c r="AD125" s="15" t="s">
        <v>16</v>
      </c>
      <c r="AE125" s="62" t="s">
        <v>16</v>
      </c>
      <c r="AF125" s="62"/>
      <c r="AG125" s="15" t="s">
        <v>16</v>
      </c>
      <c r="AH125" s="62" t="s">
        <v>16</v>
      </c>
      <c r="AI125" s="62"/>
      <c r="AJ125" s="15" t="s">
        <v>16</v>
      </c>
      <c r="AK125" s="62" t="s">
        <v>16</v>
      </c>
      <c r="AL125" s="62"/>
      <c r="AM125" s="15" t="s">
        <v>16</v>
      </c>
      <c r="AN125" s="15" t="s">
        <v>16</v>
      </c>
      <c r="AO125" s="62" t="s">
        <v>16</v>
      </c>
      <c r="AP125" s="62"/>
      <c r="AQ125" s="14" t="s">
        <v>16</v>
      </c>
      <c r="AR125" s="14" t="s">
        <v>16</v>
      </c>
      <c r="AS125" s="15" t="s">
        <v>16</v>
      </c>
      <c r="AT125" s="15" t="s">
        <v>16</v>
      </c>
      <c r="AU125" s="15" t="s">
        <v>16</v>
      </c>
      <c r="AV125" s="15" t="s">
        <v>16</v>
      </c>
      <c r="AW125" s="15" t="s">
        <v>16</v>
      </c>
      <c r="AX125" s="15" t="s">
        <v>16</v>
      </c>
      <c r="AY125" s="62" t="s">
        <v>16</v>
      </c>
      <c r="AZ125" s="62"/>
      <c r="BA125" s="62"/>
      <c r="BB125" s="15" t="s">
        <v>16</v>
      </c>
    </row>
    <row r="126" spans="1:54" s="1" customFormat="1" ht="24" customHeight="1">
      <c r="A126" s="11" t="s">
        <v>16</v>
      </c>
      <c r="B126" s="50" t="s">
        <v>245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38" t="s">
        <v>246</v>
      </c>
      <c r="N126" s="38"/>
      <c r="O126" s="38" t="s">
        <v>224</v>
      </c>
      <c r="P126" s="38"/>
      <c r="Q126" s="38"/>
      <c r="R126" s="38" t="s">
        <v>68</v>
      </c>
      <c r="S126" s="38"/>
      <c r="T126" s="38"/>
      <c r="U126" s="33">
        <f>0</f>
        <v>0</v>
      </c>
      <c r="V126" s="33"/>
      <c r="W126" s="33">
        <f>0</f>
        <v>0</v>
      </c>
      <c r="X126" s="33"/>
      <c r="Y126" s="34" t="s">
        <v>243</v>
      </c>
      <c r="Z126" s="34"/>
      <c r="AA126" s="4" t="s">
        <v>243</v>
      </c>
      <c r="AB126" s="33">
        <f>0</f>
        <v>0</v>
      </c>
      <c r="AC126" s="33"/>
      <c r="AD126" s="6">
        <f t="shared" ref="AD126:AE130" si="110">0</f>
        <v>0</v>
      </c>
      <c r="AE126" s="33">
        <f t="shared" si="110"/>
        <v>0</v>
      </c>
      <c r="AF126" s="33"/>
      <c r="AG126" s="6">
        <f t="shared" ref="AG126:AH130" si="111">0</f>
        <v>0</v>
      </c>
      <c r="AH126" s="33">
        <f t="shared" si="111"/>
        <v>0</v>
      </c>
      <c r="AI126" s="33"/>
      <c r="AJ126" s="6">
        <f t="shared" ref="AJ126:AK129" si="112">0</f>
        <v>0</v>
      </c>
      <c r="AK126" s="33">
        <f t="shared" si="112"/>
        <v>0</v>
      </c>
      <c r="AL126" s="33"/>
      <c r="AM126" s="6">
        <f t="shared" ref="AM126:AO129" si="113">0</f>
        <v>0</v>
      </c>
      <c r="AN126" s="6">
        <f t="shared" si="113"/>
        <v>0</v>
      </c>
      <c r="AO126" s="33">
        <f t="shared" si="113"/>
        <v>0</v>
      </c>
      <c r="AP126" s="33"/>
      <c r="AQ126" s="4" t="s">
        <v>243</v>
      </c>
      <c r="AR126" s="4" t="s">
        <v>243</v>
      </c>
      <c r="AS126" s="6">
        <f t="shared" ref="AS126:AY129" si="114">0</f>
        <v>0</v>
      </c>
      <c r="AT126" s="6">
        <f t="shared" si="114"/>
        <v>0</v>
      </c>
      <c r="AU126" s="6">
        <f t="shared" si="114"/>
        <v>0</v>
      </c>
      <c r="AV126" s="6">
        <f t="shared" si="114"/>
        <v>0</v>
      </c>
      <c r="AW126" s="6">
        <f t="shared" si="114"/>
        <v>0</v>
      </c>
      <c r="AX126" s="6">
        <f t="shared" si="114"/>
        <v>0</v>
      </c>
      <c r="AY126" s="33">
        <f t="shared" si="114"/>
        <v>0</v>
      </c>
      <c r="AZ126" s="33"/>
      <c r="BA126" s="33"/>
      <c r="BB126" s="6">
        <f>0</f>
        <v>0</v>
      </c>
    </row>
    <row r="127" spans="1:54" s="1" customFormat="1" ht="33.950000000000003" customHeight="1">
      <c r="A127" s="11" t="s">
        <v>16</v>
      </c>
      <c r="B127" s="50" t="s">
        <v>247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38" t="s">
        <v>248</v>
      </c>
      <c r="N127" s="38"/>
      <c r="O127" s="38" t="s">
        <v>224</v>
      </c>
      <c r="P127" s="38"/>
      <c r="Q127" s="38"/>
      <c r="R127" s="38" t="s">
        <v>68</v>
      </c>
      <c r="S127" s="38"/>
      <c r="T127" s="38"/>
      <c r="U127" s="33">
        <f>0</f>
        <v>0</v>
      </c>
      <c r="V127" s="33"/>
      <c r="W127" s="33">
        <f>0</f>
        <v>0</v>
      </c>
      <c r="X127" s="33"/>
      <c r="Y127" s="34" t="s">
        <v>243</v>
      </c>
      <c r="Z127" s="34"/>
      <c r="AA127" s="4" t="s">
        <v>243</v>
      </c>
      <c r="AB127" s="33">
        <f>0</f>
        <v>0</v>
      </c>
      <c r="AC127" s="33"/>
      <c r="AD127" s="6">
        <f t="shared" si="110"/>
        <v>0</v>
      </c>
      <c r="AE127" s="33">
        <f t="shared" si="110"/>
        <v>0</v>
      </c>
      <c r="AF127" s="33"/>
      <c r="AG127" s="6">
        <f t="shared" si="111"/>
        <v>0</v>
      </c>
      <c r="AH127" s="33">
        <f t="shared" si="111"/>
        <v>0</v>
      </c>
      <c r="AI127" s="33"/>
      <c r="AJ127" s="6">
        <f t="shared" si="112"/>
        <v>0</v>
      </c>
      <c r="AK127" s="33">
        <f t="shared" si="112"/>
        <v>0</v>
      </c>
      <c r="AL127" s="33"/>
      <c r="AM127" s="6">
        <f t="shared" si="113"/>
        <v>0</v>
      </c>
      <c r="AN127" s="6">
        <f t="shared" si="113"/>
        <v>0</v>
      </c>
      <c r="AO127" s="33">
        <f t="shared" si="113"/>
        <v>0</v>
      </c>
      <c r="AP127" s="33"/>
      <c r="AQ127" s="4" t="s">
        <v>243</v>
      </c>
      <c r="AR127" s="4" t="s">
        <v>243</v>
      </c>
      <c r="AS127" s="6">
        <f t="shared" si="114"/>
        <v>0</v>
      </c>
      <c r="AT127" s="6">
        <f t="shared" si="114"/>
        <v>0</v>
      </c>
      <c r="AU127" s="6">
        <f t="shared" si="114"/>
        <v>0</v>
      </c>
      <c r="AV127" s="6">
        <f t="shared" si="114"/>
        <v>0</v>
      </c>
      <c r="AW127" s="6">
        <f t="shared" si="114"/>
        <v>0</v>
      </c>
      <c r="AX127" s="6">
        <f t="shared" si="114"/>
        <v>0</v>
      </c>
      <c r="AY127" s="33">
        <f t="shared" si="114"/>
        <v>0</v>
      </c>
      <c r="AZ127" s="33"/>
      <c r="BA127" s="33"/>
      <c r="BB127" s="6">
        <f>0</f>
        <v>0</v>
      </c>
    </row>
    <row r="128" spans="1:54" s="1" customFormat="1" ht="33.950000000000003" customHeight="1">
      <c r="A128" s="11" t="s">
        <v>16</v>
      </c>
      <c r="B128" s="50" t="s">
        <v>249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38" t="s">
        <v>250</v>
      </c>
      <c r="N128" s="38"/>
      <c r="O128" s="38" t="s">
        <v>224</v>
      </c>
      <c r="P128" s="38"/>
      <c r="Q128" s="38"/>
      <c r="R128" s="38" t="s">
        <v>68</v>
      </c>
      <c r="S128" s="38"/>
      <c r="T128" s="38"/>
      <c r="U128" s="33">
        <f>0</f>
        <v>0</v>
      </c>
      <c r="V128" s="33"/>
      <c r="W128" s="33">
        <f>0</f>
        <v>0</v>
      </c>
      <c r="X128" s="33"/>
      <c r="Y128" s="34" t="s">
        <v>243</v>
      </c>
      <c r="Z128" s="34"/>
      <c r="AA128" s="4" t="s">
        <v>243</v>
      </c>
      <c r="AB128" s="33">
        <f>0</f>
        <v>0</v>
      </c>
      <c r="AC128" s="33"/>
      <c r="AD128" s="6">
        <f t="shared" si="110"/>
        <v>0</v>
      </c>
      <c r="AE128" s="33">
        <f t="shared" si="110"/>
        <v>0</v>
      </c>
      <c r="AF128" s="33"/>
      <c r="AG128" s="6">
        <f t="shared" si="111"/>
        <v>0</v>
      </c>
      <c r="AH128" s="33">
        <f t="shared" si="111"/>
        <v>0</v>
      </c>
      <c r="AI128" s="33"/>
      <c r="AJ128" s="6">
        <f t="shared" si="112"/>
        <v>0</v>
      </c>
      <c r="AK128" s="33">
        <f t="shared" si="112"/>
        <v>0</v>
      </c>
      <c r="AL128" s="33"/>
      <c r="AM128" s="6">
        <f t="shared" si="113"/>
        <v>0</v>
      </c>
      <c r="AN128" s="6">
        <f t="shared" si="113"/>
        <v>0</v>
      </c>
      <c r="AO128" s="33">
        <f t="shared" si="113"/>
        <v>0</v>
      </c>
      <c r="AP128" s="33"/>
      <c r="AQ128" s="4" t="s">
        <v>243</v>
      </c>
      <c r="AR128" s="4" t="s">
        <v>243</v>
      </c>
      <c r="AS128" s="6">
        <f t="shared" si="114"/>
        <v>0</v>
      </c>
      <c r="AT128" s="6">
        <f t="shared" si="114"/>
        <v>0</v>
      </c>
      <c r="AU128" s="6">
        <f t="shared" si="114"/>
        <v>0</v>
      </c>
      <c r="AV128" s="6">
        <f t="shared" si="114"/>
        <v>0</v>
      </c>
      <c r="AW128" s="6">
        <f t="shared" si="114"/>
        <v>0</v>
      </c>
      <c r="AX128" s="6">
        <f t="shared" si="114"/>
        <v>0</v>
      </c>
      <c r="AY128" s="33">
        <f t="shared" si="114"/>
        <v>0</v>
      </c>
      <c r="AZ128" s="33"/>
      <c r="BA128" s="33"/>
      <c r="BB128" s="6">
        <f>0</f>
        <v>0</v>
      </c>
    </row>
    <row r="129" spans="1:54" s="1" customFormat="1" ht="14.1" customHeight="1">
      <c r="A129" s="11" t="s">
        <v>16</v>
      </c>
      <c r="B129" s="50" t="s">
        <v>251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38" t="s">
        <v>252</v>
      </c>
      <c r="N129" s="38"/>
      <c r="O129" s="38" t="s">
        <v>224</v>
      </c>
      <c r="P129" s="38"/>
      <c r="Q129" s="38"/>
      <c r="R129" s="38" t="s">
        <v>68</v>
      </c>
      <c r="S129" s="38"/>
      <c r="T129" s="38"/>
      <c r="U129" s="33">
        <f>0</f>
        <v>0</v>
      </c>
      <c r="V129" s="33"/>
      <c r="W129" s="33">
        <f>0</f>
        <v>0</v>
      </c>
      <c r="X129" s="33"/>
      <c r="Y129" s="34" t="s">
        <v>243</v>
      </c>
      <c r="Z129" s="34"/>
      <c r="AA129" s="4" t="s">
        <v>243</v>
      </c>
      <c r="AB129" s="33">
        <f>0</f>
        <v>0</v>
      </c>
      <c r="AC129" s="33"/>
      <c r="AD129" s="6">
        <f t="shared" si="110"/>
        <v>0</v>
      </c>
      <c r="AE129" s="33">
        <f t="shared" si="110"/>
        <v>0</v>
      </c>
      <c r="AF129" s="33"/>
      <c r="AG129" s="6">
        <f t="shared" si="111"/>
        <v>0</v>
      </c>
      <c r="AH129" s="33">
        <f t="shared" si="111"/>
        <v>0</v>
      </c>
      <c r="AI129" s="33"/>
      <c r="AJ129" s="6">
        <f t="shared" si="112"/>
        <v>0</v>
      </c>
      <c r="AK129" s="33">
        <f t="shared" si="112"/>
        <v>0</v>
      </c>
      <c r="AL129" s="33"/>
      <c r="AM129" s="6">
        <f t="shared" si="113"/>
        <v>0</v>
      </c>
      <c r="AN129" s="6">
        <f t="shared" si="113"/>
        <v>0</v>
      </c>
      <c r="AO129" s="33">
        <f t="shared" si="113"/>
        <v>0</v>
      </c>
      <c r="AP129" s="33"/>
      <c r="AQ129" s="4" t="s">
        <v>243</v>
      </c>
      <c r="AR129" s="4" t="s">
        <v>243</v>
      </c>
      <c r="AS129" s="6">
        <f t="shared" si="114"/>
        <v>0</v>
      </c>
      <c r="AT129" s="6">
        <f t="shared" si="114"/>
        <v>0</v>
      </c>
      <c r="AU129" s="6">
        <f t="shared" si="114"/>
        <v>0</v>
      </c>
      <c r="AV129" s="6">
        <f t="shared" si="114"/>
        <v>0</v>
      </c>
      <c r="AW129" s="6">
        <f t="shared" si="114"/>
        <v>0</v>
      </c>
      <c r="AX129" s="6">
        <f t="shared" si="114"/>
        <v>0</v>
      </c>
      <c r="AY129" s="33">
        <f t="shared" si="114"/>
        <v>0</v>
      </c>
      <c r="AZ129" s="33"/>
      <c r="BA129" s="33"/>
      <c r="BB129" s="6">
        <f>0</f>
        <v>0</v>
      </c>
    </row>
    <row r="130" spans="1:54" s="1" customFormat="1" ht="14.1" customHeight="1">
      <c r="A130" s="41" t="s">
        <v>253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4" t="s">
        <v>254</v>
      </c>
      <c r="N130" s="44"/>
      <c r="O130" s="44" t="s">
        <v>67</v>
      </c>
      <c r="P130" s="44"/>
      <c r="Q130" s="44"/>
      <c r="R130" s="44" t="s">
        <v>68</v>
      </c>
      <c r="S130" s="44"/>
      <c r="T130" s="44"/>
      <c r="U130" s="33">
        <f>3305337.9</f>
        <v>3305337.9</v>
      </c>
      <c r="V130" s="33"/>
      <c r="W130" s="33">
        <f>0</f>
        <v>0</v>
      </c>
      <c r="X130" s="33"/>
      <c r="Y130" s="33">
        <f>0</f>
        <v>0</v>
      </c>
      <c r="Z130" s="33"/>
      <c r="AA130" s="6">
        <f>0</f>
        <v>0</v>
      </c>
      <c r="AB130" s="33">
        <f>0</f>
        <v>0</v>
      </c>
      <c r="AC130" s="33"/>
      <c r="AD130" s="6">
        <f t="shared" si="110"/>
        <v>0</v>
      </c>
      <c r="AE130" s="33">
        <f t="shared" si="110"/>
        <v>0</v>
      </c>
      <c r="AF130" s="33"/>
      <c r="AG130" s="6">
        <f t="shared" si="111"/>
        <v>0</v>
      </c>
      <c r="AH130" s="33">
        <f t="shared" si="111"/>
        <v>0</v>
      </c>
      <c r="AI130" s="33"/>
      <c r="AJ130" s="6">
        <f>0</f>
        <v>0</v>
      </c>
      <c r="AK130" s="33">
        <f>3305337.9</f>
        <v>3305337.9</v>
      </c>
      <c r="AL130" s="33"/>
      <c r="AM130" s="6">
        <f>0</f>
        <v>0</v>
      </c>
      <c r="AN130" s="6">
        <f>299980.56</f>
        <v>299980.56</v>
      </c>
      <c r="AO130" s="33">
        <f>0</f>
        <v>0</v>
      </c>
      <c r="AP130" s="33"/>
      <c r="AQ130" s="6">
        <f t="shared" ref="AQ130:AX130" si="115">0</f>
        <v>0</v>
      </c>
      <c r="AR130" s="6">
        <f t="shared" si="115"/>
        <v>0</v>
      </c>
      <c r="AS130" s="6">
        <f t="shared" si="115"/>
        <v>0</v>
      </c>
      <c r="AT130" s="6">
        <f t="shared" si="115"/>
        <v>0</v>
      </c>
      <c r="AU130" s="6">
        <f t="shared" si="115"/>
        <v>0</v>
      </c>
      <c r="AV130" s="6">
        <f t="shared" si="115"/>
        <v>0</v>
      </c>
      <c r="AW130" s="6">
        <f t="shared" si="115"/>
        <v>0</v>
      </c>
      <c r="AX130" s="6">
        <f t="shared" si="115"/>
        <v>0</v>
      </c>
      <c r="AY130" s="33">
        <f>299980.56</f>
        <v>299980.56</v>
      </c>
      <c r="AZ130" s="33"/>
      <c r="BA130" s="33"/>
      <c r="BB130" s="6">
        <f>0</f>
        <v>0</v>
      </c>
    </row>
    <row r="131" spans="1:54" s="1" customFormat="1" ht="14.1" customHeight="1">
      <c r="A131" s="35" t="s">
        <v>244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 t="s">
        <v>16</v>
      </c>
      <c r="N131" s="36"/>
      <c r="O131" s="36" t="s">
        <v>16</v>
      </c>
      <c r="P131" s="36"/>
      <c r="Q131" s="36"/>
      <c r="R131" s="36" t="s">
        <v>16</v>
      </c>
      <c r="S131" s="36"/>
      <c r="T131" s="36"/>
      <c r="U131" s="29" t="s">
        <v>16</v>
      </c>
      <c r="V131" s="29"/>
      <c r="W131" s="29" t="s">
        <v>16</v>
      </c>
      <c r="X131" s="29"/>
      <c r="Y131" s="29" t="s">
        <v>16</v>
      </c>
      <c r="Z131" s="29"/>
      <c r="AA131" s="7" t="s">
        <v>16</v>
      </c>
      <c r="AB131" s="29" t="s">
        <v>16</v>
      </c>
      <c r="AC131" s="29"/>
      <c r="AD131" s="7" t="s">
        <v>16</v>
      </c>
      <c r="AE131" s="29" t="s">
        <v>16</v>
      </c>
      <c r="AF131" s="29"/>
      <c r="AG131" s="7" t="s">
        <v>16</v>
      </c>
      <c r="AH131" s="29" t="s">
        <v>16</v>
      </c>
      <c r="AI131" s="29"/>
      <c r="AJ131" s="7" t="s">
        <v>16</v>
      </c>
      <c r="AK131" s="29" t="s">
        <v>16</v>
      </c>
      <c r="AL131" s="29"/>
      <c r="AM131" s="7" t="s">
        <v>16</v>
      </c>
      <c r="AN131" s="7" t="s">
        <v>16</v>
      </c>
      <c r="AO131" s="29" t="s">
        <v>16</v>
      </c>
      <c r="AP131" s="29"/>
      <c r="AQ131" s="7" t="s">
        <v>16</v>
      </c>
      <c r="AR131" s="7" t="s">
        <v>16</v>
      </c>
      <c r="AS131" s="7" t="s">
        <v>16</v>
      </c>
      <c r="AT131" s="7" t="s">
        <v>16</v>
      </c>
      <c r="AU131" s="7" t="s">
        <v>16</v>
      </c>
      <c r="AV131" s="7" t="s">
        <v>16</v>
      </c>
      <c r="AW131" s="7" t="s">
        <v>16</v>
      </c>
      <c r="AX131" s="7" t="s">
        <v>16</v>
      </c>
      <c r="AY131" s="29" t="s">
        <v>16</v>
      </c>
      <c r="AZ131" s="29"/>
      <c r="BA131" s="29"/>
      <c r="BB131" s="7" t="s">
        <v>16</v>
      </c>
    </row>
    <row r="132" spans="1:54" s="1" customFormat="1" ht="45" customHeight="1">
      <c r="A132" s="30" t="s">
        <v>255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 t="s">
        <v>256</v>
      </c>
      <c r="N132" s="31"/>
      <c r="O132" s="31" t="s">
        <v>67</v>
      </c>
      <c r="P132" s="31"/>
      <c r="Q132" s="31"/>
      <c r="R132" s="31" t="s">
        <v>68</v>
      </c>
      <c r="S132" s="31"/>
      <c r="T132" s="31"/>
      <c r="U132" s="27">
        <f>0</f>
        <v>0</v>
      </c>
      <c r="V132" s="27"/>
      <c r="W132" s="27">
        <f t="shared" ref="W132:W145" si="116">0</f>
        <v>0</v>
      </c>
      <c r="X132" s="27"/>
      <c r="Y132" s="27">
        <f t="shared" ref="Y132:Y145" si="117">0</f>
        <v>0</v>
      </c>
      <c r="Z132" s="27"/>
      <c r="AA132" s="8">
        <f t="shared" ref="AA132:AB141" si="118">0</f>
        <v>0</v>
      </c>
      <c r="AB132" s="27">
        <f t="shared" si="118"/>
        <v>0</v>
      </c>
      <c r="AC132" s="27"/>
      <c r="AD132" s="8">
        <f t="shared" ref="AD132:AE141" si="119">0</f>
        <v>0</v>
      </c>
      <c r="AE132" s="27">
        <f t="shared" si="119"/>
        <v>0</v>
      </c>
      <c r="AF132" s="27"/>
      <c r="AG132" s="8">
        <f t="shared" ref="AG132:AH141" si="120">0</f>
        <v>0</v>
      </c>
      <c r="AH132" s="27">
        <f t="shared" si="120"/>
        <v>0</v>
      </c>
      <c r="AI132" s="27"/>
      <c r="AJ132" s="8">
        <f t="shared" ref="AJ132:AK136" si="121">0</f>
        <v>0</v>
      </c>
      <c r="AK132" s="27">
        <f t="shared" si="121"/>
        <v>0</v>
      </c>
      <c r="AL132" s="27"/>
      <c r="AM132" s="8">
        <f t="shared" ref="AM132:AO138" si="122">0</f>
        <v>0</v>
      </c>
      <c r="AN132" s="8">
        <f t="shared" si="122"/>
        <v>0</v>
      </c>
      <c r="AO132" s="27">
        <f t="shared" si="122"/>
        <v>0</v>
      </c>
      <c r="AP132" s="27"/>
      <c r="AQ132" s="8">
        <f t="shared" ref="AQ132:AY138" si="123">0</f>
        <v>0</v>
      </c>
      <c r="AR132" s="8">
        <f t="shared" si="123"/>
        <v>0</v>
      </c>
      <c r="AS132" s="8">
        <f t="shared" si="123"/>
        <v>0</v>
      </c>
      <c r="AT132" s="8">
        <f t="shared" si="123"/>
        <v>0</v>
      </c>
      <c r="AU132" s="8">
        <f t="shared" si="123"/>
        <v>0</v>
      </c>
      <c r="AV132" s="8">
        <f t="shared" si="123"/>
        <v>0</v>
      </c>
      <c r="AW132" s="8">
        <f t="shared" si="123"/>
        <v>0</v>
      </c>
      <c r="AX132" s="8">
        <f t="shared" si="123"/>
        <v>0</v>
      </c>
      <c r="AY132" s="27">
        <f t="shared" si="123"/>
        <v>0</v>
      </c>
      <c r="AZ132" s="27"/>
      <c r="BA132" s="27"/>
      <c r="BB132" s="8">
        <f t="shared" ref="BB132:BB141" si="124">0</f>
        <v>0</v>
      </c>
    </row>
    <row r="133" spans="1:54" s="1" customFormat="1" ht="14.1" customHeight="1">
      <c r="A133" s="41" t="s">
        <v>257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4" t="s">
        <v>258</v>
      </c>
      <c r="N133" s="44"/>
      <c r="O133" s="44" t="s">
        <v>67</v>
      </c>
      <c r="P133" s="44"/>
      <c r="Q133" s="44"/>
      <c r="R133" s="44" t="s">
        <v>68</v>
      </c>
      <c r="S133" s="44"/>
      <c r="T133" s="44"/>
      <c r="U133" s="33">
        <f>0</f>
        <v>0</v>
      </c>
      <c r="V133" s="33"/>
      <c r="W133" s="33">
        <f t="shared" si="116"/>
        <v>0</v>
      </c>
      <c r="X133" s="33"/>
      <c r="Y133" s="33">
        <f t="shared" si="117"/>
        <v>0</v>
      </c>
      <c r="Z133" s="33"/>
      <c r="AA133" s="6">
        <f t="shared" si="118"/>
        <v>0</v>
      </c>
      <c r="AB133" s="33">
        <f t="shared" si="118"/>
        <v>0</v>
      </c>
      <c r="AC133" s="33"/>
      <c r="AD133" s="6">
        <f t="shared" si="119"/>
        <v>0</v>
      </c>
      <c r="AE133" s="33">
        <f t="shared" si="119"/>
        <v>0</v>
      </c>
      <c r="AF133" s="33"/>
      <c r="AG133" s="6">
        <f t="shared" si="120"/>
        <v>0</v>
      </c>
      <c r="AH133" s="33">
        <f t="shared" si="120"/>
        <v>0</v>
      </c>
      <c r="AI133" s="33"/>
      <c r="AJ133" s="6">
        <f t="shared" si="121"/>
        <v>0</v>
      </c>
      <c r="AK133" s="33">
        <f t="shared" si="121"/>
        <v>0</v>
      </c>
      <c r="AL133" s="33"/>
      <c r="AM133" s="6">
        <f t="shared" si="122"/>
        <v>0</v>
      </c>
      <c r="AN133" s="6">
        <f t="shared" si="122"/>
        <v>0</v>
      </c>
      <c r="AO133" s="33">
        <f t="shared" si="122"/>
        <v>0</v>
      </c>
      <c r="AP133" s="33"/>
      <c r="AQ133" s="6">
        <f t="shared" si="123"/>
        <v>0</v>
      </c>
      <c r="AR133" s="6">
        <f t="shared" si="123"/>
        <v>0</v>
      </c>
      <c r="AS133" s="6">
        <f t="shared" si="123"/>
        <v>0</v>
      </c>
      <c r="AT133" s="6">
        <f t="shared" si="123"/>
        <v>0</v>
      </c>
      <c r="AU133" s="6">
        <f t="shared" si="123"/>
        <v>0</v>
      </c>
      <c r="AV133" s="6">
        <f t="shared" si="123"/>
        <v>0</v>
      </c>
      <c r="AW133" s="6">
        <f t="shared" si="123"/>
        <v>0</v>
      </c>
      <c r="AX133" s="6">
        <f t="shared" si="123"/>
        <v>0</v>
      </c>
      <c r="AY133" s="33">
        <f t="shared" si="123"/>
        <v>0</v>
      </c>
      <c r="AZ133" s="33"/>
      <c r="BA133" s="33"/>
      <c r="BB133" s="6">
        <f t="shared" si="124"/>
        <v>0</v>
      </c>
    </row>
    <row r="134" spans="1:54" s="1" customFormat="1" ht="24" customHeight="1">
      <c r="A134" s="42" t="s">
        <v>259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38" t="s">
        <v>260</v>
      </c>
      <c r="N134" s="38"/>
      <c r="O134" s="38" t="s">
        <v>67</v>
      </c>
      <c r="P134" s="38"/>
      <c r="Q134" s="38"/>
      <c r="R134" s="38" t="s">
        <v>68</v>
      </c>
      <c r="S134" s="38"/>
      <c r="T134" s="38"/>
      <c r="U134" s="33">
        <f>0</f>
        <v>0</v>
      </c>
      <c r="V134" s="33"/>
      <c r="W134" s="33">
        <f t="shared" si="116"/>
        <v>0</v>
      </c>
      <c r="X134" s="33"/>
      <c r="Y134" s="33">
        <f t="shared" si="117"/>
        <v>0</v>
      </c>
      <c r="Z134" s="33"/>
      <c r="AA134" s="6">
        <f t="shared" si="118"/>
        <v>0</v>
      </c>
      <c r="AB134" s="33">
        <f t="shared" si="118"/>
        <v>0</v>
      </c>
      <c r="AC134" s="33"/>
      <c r="AD134" s="6">
        <f t="shared" si="119"/>
        <v>0</v>
      </c>
      <c r="AE134" s="33">
        <f t="shared" si="119"/>
        <v>0</v>
      </c>
      <c r="AF134" s="33"/>
      <c r="AG134" s="6">
        <f t="shared" si="120"/>
        <v>0</v>
      </c>
      <c r="AH134" s="33">
        <f t="shared" si="120"/>
        <v>0</v>
      </c>
      <c r="AI134" s="33"/>
      <c r="AJ134" s="6">
        <f t="shared" si="121"/>
        <v>0</v>
      </c>
      <c r="AK134" s="33">
        <f t="shared" si="121"/>
        <v>0</v>
      </c>
      <c r="AL134" s="33"/>
      <c r="AM134" s="6">
        <f t="shared" si="122"/>
        <v>0</v>
      </c>
      <c r="AN134" s="6">
        <f t="shared" si="122"/>
        <v>0</v>
      </c>
      <c r="AO134" s="33">
        <f t="shared" si="122"/>
        <v>0</v>
      </c>
      <c r="AP134" s="33"/>
      <c r="AQ134" s="6">
        <f t="shared" si="123"/>
        <v>0</v>
      </c>
      <c r="AR134" s="6">
        <f t="shared" si="123"/>
        <v>0</v>
      </c>
      <c r="AS134" s="6">
        <f t="shared" si="123"/>
        <v>0</v>
      </c>
      <c r="AT134" s="6">
        <f t="shared" si="123"/>
        <v>0</v>
      </c>
      <c r="AU134" s="6">
        <f t="shared" si="123"/>
        <v>0</v>
      </c>
      <c r="AV134" s="6">
        <f t="shared" si="123"/>
        <v>0</v>
      </c>
      <c r="AW134" s="6">
        <f t="shared" si="123"/>
        <v>0</v>
      </c>
      <c r="AX134" s="6">
        <f t="shared" si="123"/>
        <v>0</v>
      </c>
      <c r="AY134" s="33">
        <f t="shared" si="123"/>
        <v>0</v>
      </c>
      <c r="AZ134" s="33"/>
      <c r="BA134" s="33"/>
      <c r="BB134" s="6">
        <f t="shared" si="124"/>
        <v>0</v>
      </c>
    </row>
    <row r="135" spans="1:54" s="1" customFormat="1" ht="24" customHeight="1">
      <c r="A135" s="42" t="s">
        <v>261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38" t="s">
        <v>262</v>
      </c>
      <c r="N135" s="38"/>
      <c r="O135" s="38" t="s">
        <v>67</v>
      </c>
      <c r="P135" s="38"/>
      <c r="Q135" s="38"/>
      <c r="R135" s="38" t="s">
        <v>68</v>
      </c>
      <c r="S135" s="38"/>
      <c r="T135" s="38"/>
      <c r="U135" s="33">
        <f>0</f>
        <v>0</v>
      </c>
      <c r="V135" s="33"/>
      <c r="W135" s="33">
        <f t="shared" si="116"/>
        <v>0</v>
      </c>
      <c r="X135" s="33"/>
      <c r="Y135" s="33">
        <f t="shared" si="117"/>
        <v>0</v>
      </c>
      <c r="Z135" s="33"/>
      <c r="AA135" s="6">
        <f t="shared" si="118"/>
        <v>0</v>
      </c>
      <c r="AB135" s="33">
        <f t="shared" si="118"/>
        <v>0</v>
      </c>
      <c r="AC135" s="33"/>
      <c r="AD135" s="6">
        <f t="shared" si="119"/>
        <v>0</v>
      </c>
      <c r="AE135" s="33">
        <f t="shared" si="119"/>
        <v>0</v>
      </c>
      <c r="AF135" s="33"/>
      <c r="AG135" s="6">
        <f t="shared" si="120"/>
        <v>0</v>
      </c>
      <c r="AH135" s="33">
        <f t="shared" si="120"/>
        <v>0</v>
      </c>
      <c r="AI135" s="33"/>
      <c r="AJ135" s="6">
        <f t="shared" si="121"/>
        <v>0</v>
      </c>
      <c r="AK135" s="33">
        <f t="shared" si="121"/>
        <v>0</v>
      </c>
      <c r="AL135" s="33"/>
      <c r="AM135" s="6">
        <f t="shared" si="122"/>
        <v>0</v>
      </c>
      <c r="AN135" s="6">
        <f t="shared" si="122"/>
        <v>0</v>
      </c>
      <c r="AO135" s="33">
        <f t="shared" si="122"/>
        <v>0</v>
      </c>
      <c r="AP135" s="33"/>
      <c r="AQ135" s="6">
        <f t="shared" si="123"/>
        <v>0</v>
      </c>
      <c r="AR135" s="6">
        <f t="shared" si="123"/>
        <v>0</v>
      </c>
      <c r="AS135" s="6">
        <f t="shared" si="123"/>
        <v>0</v>
      </c>
      <c r="AT135" s="6">
        <f t="shared" si="123"/>
        <v>0</v>
      </c>
      <c r="AU135" s="6">
        <f t="shared" si="123"/>
        <v>0</v>
      </c>
      <c r="AV135" s="6">
        <f t="shared" si="123"/>
        <v>0</v>
      </c>
      <c r="AW135" s="6">
        <f t="shared" si="123"/>
        <v>0</v>
      </c>
      <c r="AX135" s="6">
        <f t="shared" si="123"/>
        <v>0</v>
      </c>
      <c r="AY135" s="33">
        <f t="shared" si="123"/>
        <v>0</v>
      </c>
      <c r="AZ135" s="33"/>
      <c r="BA135" s="33"/>
      <c r="BB135" s="6">
        <f t="shared" si="124"/>
        <v>0</v>
      </c>
    </row>
    <row r="136" spans="1:54" s="1" customFormat="1" ht="24" customHeight="1">
      <c r="A136" s="42" t="s">
        <v>263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38" t="s">
        <v>264</v>
      </c>
      <c r="N136" s="38"/>
      <c r="O136" s="38" t="s">
        <v>67</v>
      </c>
      <c r="P136" s="38"/>
      <c r="Q136" s="38"/>
      <c r="R136" s="38" t="s">
        <v>68</v>
      </c>
      <c r="S136" s="38"/>
      <c r="T136" s="38"/>
      <c r="U136" s="33">
        <f>0</f>
        <v>0</v>
      </c>
      <c r="V136" s="33"/>
      <c r="W136" s="33">
        <f t="shared" si="116"/>
        <v>0</v>
      </c>
      <c r="X136" s="33"/>
      <c r="Y136" s="33">
        <f t="shared" si="117"/>
        <v>0</v>
      </c>
      <c r="Z136" s="33"/>
      <c r="AA136" s="6">
        <f t="shared" si="118"/>
        <v>0</v>
      </c>
      <c r="AB136" s="33">
        <f t="shared" si="118"/>
        <v>0</v>
      </c>
      <c r="AC136" s="33"/>
      <c r="AD136" s="6">
        <f t="shared" si="119"/>
        <v>0</v>
      </c>
      <c r="AE136" s="33">
        <f t="shared" si="119"/>
        <v>0</v>
      </c>
      <c r="AF136" s="33"/>
      <c r="AG136" s="6">
        <f t="shared" si="120"/>
        <v>0</v>
      </c>
      <c r="AH136" s="33">
        <f t="shared" si="120"/>
        <v>0</v>
      </c>
      <c r="AI136" s="33"/>
      <c r="AJ136" s="6">
        <f t="shared" si="121"/>
        <v>0</v>
      </c>
      <c r="AK136" s="33">
        <f t="shared" si="121"/>
        <v>0</v>
      </c>
      <c r="AL136" s="33"/>
      <c r="AM136" s="6">
        <f t="shared" si="122"/>
        <v>0</v>
      </c>
      <c r="AN136" s="6">
        <f t="shared" si="122"/>
        <v>0</v>
      </c>
      <c r="AO136" s="33">
        <f t="shared" si="122"/>
        <v>0</v>
      </c>
      <c r="AP136" s="33"/>
      <c r="AQ136" s="6">
        <f t="shared" si="123"/>
        <v>0</v>
      </c>
      <c r="AR136" s="6">
        <f t="shared" si="123"/>
        <v>0</v>
      </c>
      <c r="AS136" s="6">
        <f t="shared" si="123"/>
        <v>0</v>
      </c>
      <c r="AT136" s="6">
        <f t="shared" si="123"/>
        <v>0</v>
      </c>
      <c r="AU136" s="6">
        <f t="shared" si="123"/>
        <v>0</v>
      </c>
      <c r="AV136" s="6">
        <f t="shared" si="123"/>
        <v>0</v>
      </c>
      <c r="AW136" s="6">
        <f t="shared" si="123"/>
        <v>0</v>
      </c>
      <c r="AX136" s="6">
        <f t="shared" si="123"/>
        <v>0</v>
      </c>
      <c r="AY136" s="33">
        <f t="shared" si="123"/>
        <v>0</v>
      </c>
      <c r="AZ136" s="33"/>
      <c r="BA136" s="33"/>
      <c r="BB136" s="6">
        <f t="shared" si="124"/>
        <v>0</v>
      </c>
    </row>
    <row r="137" spans="1:54" s="1" customFormat="1" ht="24" customHeight="1">
      <c r="A137" s="42" t="s">
        <v>245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38" t="s">
        <v>265</v>
      </c>
      <c r="N137" s="38"/>
      <c r="O137" s="38" t="s">
        <v>67</v>
      </c>
      <c r="P137" s="38"/>
      <c r="Q137" s="38"/>
      <c r="R137" s="38" t="s">
        <v>68</v>
      </c>
      <c r="S137" s="38"/>
      <c r="T137" s="38"/>
      <c r="U137" s="33">
        <f>3005337.9</f>
        <v>3005337.9</v>
      </c>
      <c r="V137" s="33"/>
      <c r="W137" s="33">
        <f t="shared" si="116"/>
        <v>0</v>
      </c>
      <c r="X137" s="33"/>
      <c r="Y137" s="33">
        <f t="shared" si="117"/>
        <v>0</v>
      </c>
      <c r="Z137" s="33"/>
      <c r="AA137" s="6">
        <f t="shared" si="118"/>
        <v>0</v>
      </c>
      <c r="AB137" s="33">
        <f t="shared" si="118"/>
        <v>0</v>
      </c>
      <c r="AC137" s="33"/>
      <c r="AD137" s="6">
        <f t="shared" si="119"/>
        <v>0</v>
      </c>
      <c r="AE137" s="33">
        <f t="shared" si="119"/>
        <v>0</v>
      </c>
      <c r="AF137" s="33"/>
      <c r="AG137" s="6">
        <f t="shared" si="120"/>
        <v>0</v>
      </c>
      <c r="AH137" s="33">
        <f t="shared" si="120"/>
        <v>0</v>
      </c>
      <c r="AI137" s="33"/>
      <c r="AJ137" s="6">
        <f>0</f>
        <v>0</v>
      </c>
      <c r="AK137" s="33">
        <f>3005337.9</f>
        <v>3005337.9</v>
      </c>
      <c r="AL137" s="33"/>
      <c r="AM137" s="6">
        <f t="shared" si="122"/>
        <v>0</v>
      </c>
      <c r="AN137" s="6">
        <f t="shared" si="122"/>
        <v>0</v>
      </c>
      <c r="AO137" s="33">
        <f t="shared" si="122"/>
        <v>0</v>
      </c>
      <c r="AP137" s="33"/>
      <c r="AQ137" s="6">
        <f t="shared" si="123"/>
        <v>0</v>
      </c>
      <c r="AR137" s="6">
        <f t="shared" si="123"/>
        <v>0</v>
      </c>
      <c r="AS137" s="6">
        <f t="shared" si="123"/>
        <v>0</v>
      </c>
      <c r="AT137" s="6">
        <f t="shared" si="123"/>
        <v>0</v>
      </c>
      <c r="AU137" s="6">
        <f t="shared" si="123"/>
        <v>0</v>
      </c>
      <c r="AV137" s="6">
        <f t="shared" si="123"/>
        <v>0</v>
      </c>
      <c r="AW137" s="6">
        <f t="shared" si="123"/>
        <v>0</v>
      </c>
      <c r="AX137" s="6">
        <f t="shared" si="123"/>
        <v>0</v>
      </c>
      <c r="AY137" s="33">
        <f t="shared" si="123"/>
        <v>0</v>
      </c>
      <c r="AZ137" s="33"/>
      <c r="BA137" s="33"/>
      <c r="BB137" s="6">
        <f t="shared" si="124"/>
        <v>0</v>
      </c>
    </row>
    <row r="138" spans="1:54" s="1" customFormat="1" ht="14.1" customHeight="1">
      <c r="A138" s="42" t="s">
        <v>266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8" t="s">
        <v>267</v>
      </c>
      <c r="N138" s="38"/>
      <c r="O138" s="38" t="s">
        <v>67</v>
      </c>
      <c r="P138" s="38"/>
      <c r="Q138" s="38"/>
      <c r="R138" s="38" t="s">
        <v>68</v>
      </c>
      <c r="S138" s="38"/>
      <c r="T138" s="38"/>
      <c r="U138" s="33">
        <f>0</f>
        <v>0</v>
      </c>
      <c r="V138" s="33"/>
      <c r="W138" s="33">
        <f t="shared" si="116"/>
        <v>0</v>
      </c>
      <c r="X138" s="33"/>
      <c r="Y138" s="33">
        <f t="shared" si="117"/>
        <v>0</v>
      </c>
      <c r="Z138" s="33"/>
      <c r="AA138" s="6">
        <f t="shared" si="118"/>
        <v>0</v>
      </c>
      <c r="AB138" s="33">
        <f t="shared" si="118"/>
        <v>0</v>
      </c>
      <c r="AC138" s="33"/>
      <c r="AD138" s="6">
        <f t="shared" si="119"/>
        <v>0</v>
      </c>
      <c r="AE138" s="33">
        <f t="shared" si="119"/>
        <v>0</v>
      </c>
      <c r="AF138" s="33"/>
      <c r="AG138" s="6">
        <f t="shared" si="120"/>
        <v>0</v>
      </c>
      <c r="AH138" s="33">
        <f t="shared" si="120"/>
        <v>0</v>
      </c>
      <c r="AI138" s="33"/>
      <c r="AJ138" s="6">
        <f>0</f>
        <v>0</v>
      </c>
      <c r="AK138" s="33">
        <f>0</f>
        <v>0</v>
      </c>
      <c r="AL138" s="33"/>
      <c r="AM138" s="6">
        <f t="shared" si="122"/>
        <v>0</v>
      </c>
      <c r="AN138" s="6">
        <f t="shared" si="122"/>
        <v>0</v>
      </c>
      <c r="AO138" s="33">
        <f t="shared" si="122"/>
        <v>0</v>
      </c>
      <c r="AP138" s="33"/>
      <c r="AQ138" s="6">
        <f t="shared" si="123"/>
        <v>0</v>
      </c>
      <c r="AR138" s="6">
        <f t="shared" si="123"/>
        <v>0</v>
      </c>
      <c r="AS138" s="6">
        <f t="shared" si="123"/>
        <v>0</v>
      </c>
      <c r="AT138" s="6">
        <f t="shared" si="123"/>
        <v>0</v>
      </c>
      <c r="AU138" s="6">
        <f t="shared" si="123"/>
        <v>0</v>
      </c>
      <c r="AV138" s="6">
        <f t="shared" si="123"/>
        <v>0</v>
      </c>
      <c r="AW138" s="6">
        <f t="shared" si="123"/>
        <v>0</v>
      </c>
      <c r="AX138" s="6">
        <f t="shared" si="123"/>
        <v>0</v>
      </c>
      <c r="AY138" s="33">
        <f t="shared" si="123"/>
        <v>0</v>
      </c>
      <c r="AZ138" s="33"/>
      <c r="BA138" s="33"/>
      <c r="BB138" s="6">
        <f t="shared" si="124"/>
        <v>0</v>
      </c>
    </row>
    <row r="139" spans="1:54" s="1" customFormat="1" ht="24" customHeight="1">
      <c r="A139" s="42" t="s">
        <v>268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8" t="s">
        <v>269</v>
      </c>
      <c r="N139" s="38"/>
      <c r="O139" s="38" t="s">
        <v>67</v>
      </c>
      <c r="P139" s="38"/>
      <c r="Q139" s="38"/>
      <c r="R139" s="38" t="s">
        <v>68</v>
      </c>
      <c r="S139" s="38"/>
      <c r="T139" s="38"/>
      <c r="U139" s="33">
        <f>300000</f>
        <v>300000</v>
      </c>
      <c r="V139" s="33"/>
      <c r="W139" s="33">
        <f t="shared" si="116"/>
        <v>0</v>
      </c>
      <c r="X139" s="33"/>
      <c r="Y139" s="33">
        <f t="shared" si="117"/>
        <v>0</v>
      </c>
      <c r="Z139" s="33"/>
      <c r="AA139" s="6">
        <f t="shared" si="118"/>
        <v>0</v>
      </c>
      <c r="AB139" s="33">
        <f t="shared" si="118"/>
        <v>0</v>
      </c>
      <c r="AC139" s="33"/>
      <c r="AD139" s="6">
        <f t="shared" si="119"/>
        <v>0</v>
      </c>
      <c r="AE139" s="33">
        <f t="shared" si="119"/>
        <v>0</v>
      </c>
      <c r="AF139" s="33"/>
      <c r="AG139" s="6">
        <f t="shared" si="120"/>
        <v>0</v>
      </c>
      <c r="AH139" s="33">
        <f t="shared" si="120"/>
        <v>0</v>
      </c>
      <c r="AI139" s="33"/>
      <c r="AJ139" s="6">
        <f>0</f>
        <v>0</v>
      </c>
      <c r="AK139" s="33">
        <f>300000</f>
        <v>300000</v>
      </c>
      <c r="AL139" s="33"/>
      <c r="AM139" s="6">
        <f>0</f>
        <v>0</v>
      </c>
      <c r="AN139" s="6">
        <f>299980.56</f>
        <v>299980.56</v>
      </c>
      <c r="AO139" s="33">
        <f t="shared" ref="AO139:AO145" si="125">0</f>
        <v>0</v>
      </c>
      <c r="AP139" s="33"/>
      <c r="AQ139" s="6">
        <f t="shared" ref="AQ139:AX141" si="126">0</f>
        <v>0</v>
      </c>
      <c r="AR139" s="6">
        <f t="shared" si="126"/>
        <v>0</v>
      </c>
      <c r="AS139" s="6">
        <f t="shared" si="126"/>
        <v>0</v>
      </c>
      <c r="AT139" s="6">
        <f t="shared" si="126"/>
        <v>0</v>
      </c>
      <c r="AU139" s="6">
        <f t="shared" si="126"/>
        <v>0</v>
      </c>
      <c r="AV139" s="6">
        <f t="shared" si="126"/>
        <v>0</v>
      </c>
      <c r="AW139" s="6">
        <f t="shared" si="126"/>
        <v>0</v>
      </c>
      <c r="AX139" s="6">
        <f t="shared" si="126"/>
        <v>0</v>
      </c>
      <c r="AY139" s="33">
        <f>299980.56</f>
        <v>299980.56</v>
      </c>
      <c r="AZ139" s="33"/>
      <c r="BA139" s="33"/>
      <c r="BB139" s="6">
        <f t="shared" si="124"/>
        <v>0</v>
      </c>
    </row>
    <row r="140" spans="1:54" s="1" customFormat="1" ht="33.950000000000003" customHeight="1">
      <c r="A140" s="42" t="s">
        <v>247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8" t="s">
        <v>270</v>
      </c>
      <c r="N140" s="38"/>
      <c r="O140" s="38" t="s">
        <v>67</v>
      </c>
      <c r="P140" s="38"/>
      <c r="Q140" s="38"/>
      <c r="R140" s="38" t="s">
        <v>68</v>
      </c>
      <c r="S140" s="38"/>
      <c r="T140" s="38"/>
      <c r="U140" s="33">
        <f>0</f>
        <v>0</v>
      </c>
      <c r="V140" s="33"/>
      <c r="W140" s="33">
        <f t="shared" si="116"/>
        <v>0</v>
      </c>
      <c r="X140" s="33"/>
      <c r="Y140" s="33">
        <f t="shared" si="117"/>
        <v>0</v>
      </c>
      <c r="Z140" s="33"/>
      <c r="AA140" s="6">
        <f t="shared" si="118"/>
        <v>0</v>
      </c>
      <c r="AB140" s="61">
        <f t="shared" si="118"/>
        <v>0</v>
      </c>
      <c r="AC140" s="61"/>
      <c r="AD140" s="16">
        <f t="shared" si="119"/>
        <v>0</v>
      </c>
      <c r="AE140" s="61">
        <f t="shared" si="119"/>
        <v>0</v>
      </c>
      <c r="AF140" s="61"/>
      <c r="AG140" s="16">
        <f t="shared" si="120"/>
        <v>0</v>
      </c>
      <c r="AH140" s="61">
        <f t="shared" si="120"/>
        <v>0</v>
      </c>
      <c r="AI140" s="61"/>
      <c r="AJ140" s="16">
        <f>0</f>
        <v>0</v>
      </c>
      <c r="AK140" s="61">
        <f>0</f>
        <v>0</v>
      </c>
      <c r="AL140" s="61"/>
      <c r="AM140" s="16">
        <f>0</f>
        <v>0</v>
      </c>
      <c r="AN140" s="6">
        <f>0</f>
        <v>0</v>
      </c>
      <c r="AO140" s="33">
        <f t="shared" si="125"/>
        <v>0</v>
      </c>
      <c r="AP140" s="33"/>
      <c r="AQ140" s="6">
        <f t="shared" si="126"/>
        <v>0</v>
      </c>
      <c r="AR140" s="6">
        <f t="shared" si="126"/>
        <v>0</v>
      </c>
      <c r="AS140" s="16">
        <f t="shared" si="126"/>
        <v>0</v>
      </c>
      <c r="AT140" s="16">
        <f t="shared" si="126"/>
        <v>0</v>
      </c>
      <c r="AU140" s="16">
        <f t="shared" si="126"/>
        <v>0</v>
      </c>
      <c r="AV140" s="16">
        <f t="shared" si="126"/>
        <v>0</v>
      </c>
      <c r="AW140" s="16">
        <f t="shared" si="126"/>
        <v>0</v>
      </c>
      <c r="AX140" s="16">
        <f t="shared" si="126"/>
        <v>0</v>
      </c>
      <c r="AY140" s="61">
        <f>0</f>
        <v>0</v>
      </c>
      <c r="AZ140" s="61"/>
      <c r="BA140" s="61"/>
      <c r="BB140" s="16">
        <f t="shared" si="124"/>
        <v>0</v>
      </c>
    </row>
    <row r="141" spans="1:54" s="1" customFormat="1" ht="14.1" customHeight="1">
      <c r="A141" s="42" t="s">
        <v>271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8" t="s">
        <v>272</v>
      </c>
      <c r="N141" s="38"/>
      <c r="O141" s="38" t="s">
        <v>67</v>
      </c>
      <c r="P141" s="38"/>
      <c r="Q141" s="38"/>
      <c r="R141" s="38" t="s">
        <v>68</v>
      </c>
      <c r="S141" s="38"/>
      <c r="T141" s="38"/>
      <c r="U141" s="33">
        <f>0</f>
        <v>0</v>
      </c>
      <c r="V141" s="33"/>
      <c r="W141" s="33">
        <f t="shared" si="116"/>
        <v>0</v>
      </c>
      <c r="X141" s="33"/>
      <c r="Y141" s="33">
        <f t="shared" si="117"/>
        <v>0</v>
      </c>
      <c r="Z141" s="33"/>
      <c r="AA141" s="6">
        <f t="shared" si="118"/>
        <v>0</v>
      </c>
      <c r="AB141" s="33">
        <f t="shared" si="118"/>
        <v>0</v>
      </c>
      <c r="AC141" s="33"/>
      <c r="AD141" s="6">
        <f t="shared" si="119"/>
        <v>0</v>
      </c>
      <c r="AE141" s="33">
        <f t="shared" si="119"/>
        <v>0</v>
      </c>
      <c r="AF141" s="33"/>
      <c r="AG141" s="6">
        <f t="shared" si="120"/>
        <v>0</v>
      </c>
      <c r="AH141" s="33">
        <f t="shared" si="120"/>
        <v>0</v>
      </c>
      <c r="AI141" s="33"/>
      <c r="AJ141" s="6">
        <f>0</f>
        <v>0</v>
      </c>
      <c r="AK141" s="33">
        <f>0</f>
        <v>0</v>
      </c>
      <c r="AL141" s="33"/>
      <c r="AM141" s="6">
        <f>0</f>
        <v>0</v>
      </c>
      <c r="AN141" s="6">
        <f>0</f>
        <v>0</v>
      </c>
      <c r="AO141" s="33">
        <f t="shared" si="125"/>
        <v>0</v>
      </c>
      <c r="AP141" s="33"/>
      <c r="AQ141" s="6">
        <f t="shared" si="126"/>
        <v>0</v>
      </c>
      <c r="AR141" s="6">
        <f t="shared" si="126"/>
        <v>0</v>
      </c>
      <c r="AS141" s="6">
        <f t="shared" si="126"/>
        <v>0</v>
      </c>
      <c r="AT141" s="6">
        <f t="shared" si="126"/>
        <v>0</v>
      </c>
      <c r="AU141" s="6">
        <f t="shared" si="126"/>
        <v>0</v>
      </c>
      <c r="AV141" s="6">
        <f t="shared" si="126"/>
        <v>0</v>
      </c>
      <c r="AW141" s="6">
        <f t="shared" si="126"/>
        <v>0</v>
      </c>
      <c r="AX141" s="6">
        <f t="shared" si="126"/>
        <v>0</v>
      </c>
      <c r="AY141" s="33">
        <f>0</f>
        <v>0</v>
      </c>
      <c r="AZ141" s="33"/>
      <c r="BA141" s="33"/>
      <c r="BB141" s="6">
        <f t="shared" si="124"/>
        <v>0</v>
      </c>
    </row>
    <row r="142" spans="1:54" s="1" customFormat="1" ht="33.950000000000003" customHeight="1">
      <c r="A142" s="42" t="s">
        <v>273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8" t="s">
        <v>274</v>
      </c>
      <c r="N142" s="38"/>
      <c r="O142" s="38" t="s">
        <v>67</v>
      </c>
      <c r="P142" s="38"/>
      <c r="Q142" s="38"/>
      <c r="R142" s="38" t="s">
        <v>68</v>
      </c>
      <c r="S142" s="38"/>
      <c r="T142" s="38"/>
      <c r="U142" s="33">
        <f>0</f>
        <v>0</v>
      </c>
      <c r="V142" s="33"/>
      <c r="W142" s="33">
        <f t="shared" si="116"/>
        <v>0</v>
      </c>
      <c r="X142" s="33"/>
      <c r="Y142" s="33">
        <f t="shared" si="117"/>
        <v>0</v>
      </c>
      <c r="Z142" s="33"/>
      <c r="AA142" s="6">
        <f>0</f>
        <v>0</v>
      </c>
      <c r="AB142" s="34" t="s">
        <v>243</v>
      </c>
      <c r="AC142" s="34"/>
      <c r="AD142" s="4" t="s">
        <v>243</v>
      </c>
      <c r="AE142" s="34" t="s">
        <v>243</v>
      </c>
      <c r="AF142" s="34"/>
      <c r="AG142" s="4" t="s">
        <v>243</v>
      </c>
      <c r="AH142" s="34" t="s">
        <v>243</v>
      </c>
      <c r="AI142" s="34"/>
      <c r="AJ142" s="4" t="s">
        <v>243</v>
      </c>
      <c r="AK142" s="34" t="s">
        <v>243</v>
      </c>
      <c r="AL142" s="34"/>
      <c r="AM142" s="4" t="s">
        <v>243</v>
      </c>
      <c r="AN142" s="6">
        <f>0</f>
        <v>0</v>
      </c>
      <c r="AO142" s="33">
        <f t="shared" si="125"/>
        <v>0</v>
      </c>
      <c r="AP142" s="33"/>
      <c r="AQ142" s="6">
        <f t="shared" ref="AQ142:AR145" si="127">0</f>
        <v>0</v>
      </c>
      <c r="AR142" s="6">
        <f t="shared" si="127"/>
        <v>0</v>
      </c>
      <c r="AS142" s="4" t="s">
        <v>243</v>
      </c>
      <c r="AT142" s="4" t="s">
        <v>243</v>
      </c>
      <c r="AU142" s="4" t="s">
        <v>243</v>
      </c>
      <c r="AV142" s="4" t="s">
        <v>243</v>
      </c>
      <c r="AW142" s="4" t="s">
        <v>243</v>
      </c>
      <c r="AX142" s="4" t="s">
        <v>243</v>
      </c>
      <c r="AY142" s="34" t="s">
        <v>243</v>
      </c>
      <c r="AZ142" s="34"/>
      <c r="BA142" s="34"/>
      <c r="BB142" s="4" t="s">
        <v>243</v>
      </c>
    </row>
    <row r="143" spans="1:54" s="1" customFormat="1" ht="14.1" customHeight="1">
      <c r="A143" s="41" t="s">
        <v>275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4" t="s">
        <v>276</v>
      </c>
      <c r="N143" s="44"/>
      <c r="O143" s="44" t="s">
        <v>67</v>
      </c>
      <c r="P143" s="44"/>
      <c r="Q143" s="44"/>
      <c r="R143" s="44" t="s">
        <v>68</v>
      </c>
      <c r="S143" s="44"/>
      <c r="T143" s="44"/>
      <c r="U143" s="33">
        <f>0</f>
        <v>0</v>
      </c>
      <c r="V143" s="33"/>
      <c r="W143" s="33">
        <f t="shared" si="116"/>
        <v>0</v>
      </c>
      <c r="X143" s="33"/>
      <c r="Y143" s="33">
        <f t="shared" si="117"/>
        <v>0</v>
      </c>
      <c r="Z143" s="33"/>
      <c r="AA143" s="6">
        <f>0</f>
        <v>0</v>
      </c>
      <c r="AB143" s="33">
        <f>0</f>
        <v>0</v>
      </c>
      <c r="AC143" s="33"/>
      <c r="AD143" s="6">
        <f t="shared" ref="AD143:AE145" si="128">0</f>
        <v>0</v>
      </c>
      <c r="AE143" s="33">
        <f t="shared" si="128"/>
        <v>0</v>
      </c>
      <c r="AF143" s="33"/>
      <c r="AG143" s="6">
        <f t="shared" ref="AG143:AH145" si="129">0</f>
        <v>0</v>
      </c>
      <c r="AH143" s="33">
        <f t="shared" si="129"/>
        <v>0</v>
      </c>
      <c r="AI143" s="33"/>
      <c r="AJ143" s="6">
        <f>0</f>
        <v>0</v>
      </c>
      <c r="AK143" s="33">
        <f>0</f>
        <v>0</v>
      </c>
      <c r="AL143" s="33"/>
      <c r="AM143" s="6">
        <f>0</f>
        <v>0</v>
      </c>
      <c r="AN143" s="6">
        <f>0</f>
        <v>0</v>
      </c>
      <c r="AO143" s="33">
        <f t="shared" si="125"/>
        <v>0</v>
      </c>
      <c r="AP143" s="33"/>
      <c r="AQ143" s="6">
        <f t="shared" si="127"/>
        <v>0</v>
      </c>
      <c r="AR143" s="6">
        <f t="shared" si="127"/>
        <v>0</v>
      </c>
      <c r="AS143" s="6">
        <f t="shared" ref="AS143:AY144" si="130">0</f>
        <v>0</v>
      </c>
      <c r="AT143" s="6">
        <f t="shared" si="130"/>
        <v>0</v>
      </c>
      <c r="AU143" s="6">
        <f t="shared" si="130"/>
        <v>0</v>
      </c>
      <c r="AV143" s="6">
        <f t="shared" si="130"/>
        <v>0</v>
      </c>
      <c r="AW143" s="6">
        <f t="shared" si="130"/>
        <v>0</v>
      </c>
      <c r="AX143" s="6">
        <f t="shared" si="130"/>
        <v>0</v>
      </c>
      <c r="AY143" s="33">
        <f t="shared" si="130"/>
        <v>0</v>
      </c>
      <c r="AZ143" s="33"/>
      <c r="BA143" s="33"/>
      <c r="BB143" s="6">
        <f>0</f>
        <v>0</v>
      </c>
    </row>
    <row r="144" spans="1:54" s="1" customFormat="1" ht="33.950000000000003" customHeight="1">
      <c r="A144" s="41" t="s">
        <v>277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4" t="s">
        <v>278</v>
      </c>
      <c r="N144" s="44"/>
      <c r="O144" s="44" t="s">
        <v>279</v>
      </c>
      <c r="P144" s="44"/>
      <c r="Q144" s="44"/>
      <c r="R144" s="44" t="s">
        <v>68</v>
      </c>
      <c r="S144" s="44"/>
      <c r="T144" s="44"/>
      <c r="U144" s="33">
        <f>0</f>
        <v>0</v>
      </c>
      <c r="V144" s="33"/>
      <c r="W144" s="33">
        <f t="shared" si="116"/>
        <v>0</v>
      </c>
      <c r="X144" s="33"/>
      <c r="Y144" s="33">
        <f t="shared" si="117"/>
        <v>0</v>
      </c>
      <c r="Z144" s="33"/>
      <c r="AA144" s="6">
        <f>0</f>
        <v>0</v>
      </c>
      <c r="AB144" s="33">
        <f>0</f>
        <v>0</v>
      </c>
      <c r="AC144" s="33"/>
      <c r="AD144" s="6">
        <f t="shared" si="128"/>
        <v>0</v>
      </c>
      <c r="AE144" s="33">
        <f t="shared" si="128"/>
        <v>0</v>
      </c>
      <c r="AF144" s="33"/>
      <c r="AG144" s="6">
        <f t="shared" si="129"/>
        <v>0</v>
      </c>
      <c r="AH144" s="33">
        <f t="shared" si="129"/>
        <v>0</v>
      </c>
      <c r="AI144" s="33"/>
      <c r="AJ144" s="6">
        <f>0</f>
        <v>0</v>
      </c>
      <c r="AK144" s="33">
        <f>0</f>
        <v>0</v>
      </c>
      <c r="AL144" s="33"/>
      <c r="AM144" s="6">
        <f>0</f>
        <v>0</v>
      </c>
      <c r="AN144" s="6">
        <f>0</f>
        <v>0</v>
      </c>
      <c r="AO144" s="33">
        <f t="shared" si="125"/>
        <v>0</v>
      </c>
      <c r="AP144" s="33"/>
      <c r="AQ144" s="6">
        <f t="shared" si="127"/>
        <v>0</v>
      </c>
      <c r="AR144" s="6">
        <f t="shared" si="127"/>
        <v>0</v>
      </c>
      <c r="AS144" s="6">
        <f t="shared" si="130"/>
        <v>0</v>
      </c>
      <c r="AT144" s="6">
        <f t="shared" si="130"/>
        <v>0</v>
      </c>
      <c r="AU144" s="6">
        <f t="shared" si="130"/>
        <v>0</v>
      </c>
      <c r="AV144" s="6">
        <f t="shared" si="130"/>
        <v>0</v>
      </c>
      <c r="AW144" s="6">
        <f t="shared" si="130"/>
        <v>0</v>
      </c>
      <c r="AX144" s="6">
        <f t="shared" si="130"/>
        <v>0</v>
      </c>
      <c r="AY144" s="33">
        <f t="shared" si="130"/>
        <v>0</v>
      </c>
      <c r="AZ144" s="33"/>
      <c r="BA144" s="33"/>
      <c r="BB144" s="6">
        <f>0</f>
        <v>0</v>
      </c>
    </row>
    <row r="145" spans="1:54" s="1" customFormat="1" ht="14.1" customHeight="1">
      <c r="A145" s="41" t="s">
        <v>280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4" t="s">
        <v>281</v>
      </c>
      <c r="N145" s="44"/>
      <c r="O145" s="44" t="s">
        <v>282</v>
      </c>
      <c r="P145" s="44"/>
      <c r="Q145" s="44"/>
      <c r="R145" s="44" t="s">
        <v>68</v>
      </c>
      <c r="S145" s="44"/>
      <c r="T145" s="44"/>
      <c r="U145" s="33">
        <f>471944</f>
        <v>471944</v>
      </c>
      <c r="V145" s="33"/>
      <c r="W145" s="33">
        <f t="shared" si="116"/>
        <v>0</v>
      </c>
      <c r="X145" s="33"/>
      <c r="Y145" s="33">
        <f t="shared" si="117"/>
        <v>0</v>
      </c>
      <c r="Z145" s="33"/>
      <c r="AA145" s="6">
        <f>0</f>
        <v>0</v>
      </c>
      <c r="AB145" s="33">
        <f>0</f>
        <v>0</v>
      </c>
      <c r="AC145" s="33"/>
      <c r="AD145" s="6">
        <f t="shared" si="128"/>
        <v>0</v>
      </c>
      <c r="AE145" s="33">
        <f t="shared" si="128"/>
        <v>0</v>
      </c>
      <c r="AF145" s="33"/>
      <c r="AG145" s="6">
        <f t="shared" si="129"/>
        <v>0</v>
      </c>
      <c r="AH145" s="33">
        <f t="shared" si="129"/>
        <v>0</v>
      </c>
      <c r="AI145" s="33"/>
      <c r="AJ145" s="6">
        <f>0</f>
        <v>0</v>
      </c>
      <c r="AK145" s="33">
        <f>471944</f>
        <v>471944</v>
      </c>
      <c r="AL145" s="33"/>
      <c r="AM145" s="6">
        <f>0</f>
        <v>0</v>
      </c>
      <c r="AN145" s="6">
        <f>471226.77</f>
        <v>471226.77</v>
      </c>
      <c r="AO145" s="33">
        <f t="shared" si="125"/>
        <v>0</v>
      </c>
      <c r="AP145" s="33"/>
      <c r="AQ145" s="6">
        <f t="shared" si="127"/>
        <v>0</v>
      </c>
      <c r="AR145" s="6">
        <f t="shared" si="127"/>
        <v>0</v>
      </c>
      <c r="AS145" s="6">
        <f t="shared" ref="AS145:AX145" si="131">0</f>
        <v>0</v>
      </c>
      <c r="AT145" s="6">
        <f t="shared" si="131"/>
        <v>0</v>
      </c>
      <c r="AU145" s="6">
        <f t="shared" si="131"/>
        <v>0</v>
      </c>
      <c r="AV145" s="6">
        <f t="shared" si="131"/>
        <v>0</v>
      </c>
      <c r="AW145" s="6">
        <f t="shared" si="131"/>
        <v>0</v>
      </c>
      <c r="AX145" s="6">
        <f t="shared" si="131"/>
        <v>0</v>
      </c>
      <c r="AY145" s="33">
        <f>471226.77</f>
        <v>471226.77</v>
      </c>
      <c r="AZ145" s="33"/>
      <c r="BA145" s="33"/>
      <c r="BB145" s="6">
        <f>0</f>
        <v>0</v>
      </c>
    </row>
    <row r="146" spans="1:54" s="1" customFormat="1" ht="14.1" customHeight="1">
      <c r="A146" s="9" t="s">
        <v>16</v>
      </c>
      <c r="B146" s="52" t="s">
        <v>144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36" t="s">
        <v>16</v>
      </c>
      <c r="N146" s="36"/>
      <c r="O146" s="36" t="s">
        <v>16</v>
      </c>
      <c r="P146" s="36"/>
      <c r="Q146" s="36"/>
      <c r="R146" s="36" t="s">
        <v>16</v>
      </c>
      <c r="S146" s="36"/>
      <c r="T146" s="36"/>
      <c r="U146" s="29" t="s">
        <v>16</v>
      </c>
      <c r="V146" s="29"/>
      <c r="W146" s="29" t="s">
        <v>16</v>
      </c>
      <c r="X146" s="29"/>
      <c r="Y146" s="29" t="s">
        <v>16</v>
      </c>
      <c r="Z146" s="29"/>
      <c r="AA146" s="7" t="s">
        <v>16</v>
      </c>
      <c r="AB146" s="29" t="s">
        <v>16</v>
      </c>
      <c r="AC146" s="29"/>
      <c r="AD146" s="7" t="s">
        <v>16</v>
      </c>
      <c r="AE146" s="29" t="s">
        <v>16</v>
      </c>
      <c r="AF146" s="29"/>
      <c r="AG146" s="7" t="s">
        <v>16</v>
      </c>
      <c r="AH146" s="29" t="s">
        <v>16</v>
      </c>
      <c r="AI146" s="29"/>
      <c r="AJ146" s="7" t="s">
        <v>16</v>
      </c>
      <c r="AK146" s="29" t="s">
        <v>16</v>
      </c>
      <c r="AL146" s="29"/>
      <c r="AM146" s="7" t="s">
        <v>16</v>
      </c>
      <c r="AN146" s="7" t="s">
        <v>16</v>
      </c>
      <c r="AO146" s="29" t="s">
        <v>16</v>
      </c>
      <c r="AP146" s="29"/>
      <c r="AQ146" s="7" t="s">
        <v>16</v>
      </c>
      <c r="AR146" s="7" t="s">
        <v>16</v>
      </c>
      <c r="AS146" s="7" t="s">
        <v>16</v>
      </c>
      <c r="AT146" s="7" t="s">
        <v>16</v>
      </c>
      <c r="AU146" s="7" t="s">
        <v>16</v>
      </c>
      <c r="AV146" s="7" t="s">
        <v>16</v>
      </c>
      <c r="AW146" s="7" t="s">
        <v>16</v>
      </c>
      <c r="AX146" s="7" t="s">
        <v>16</v>
      </c>
      <c r="AY146" s="29" t="s">
        <v>16</v>
      </c>
      <c r="AZ146" s="29"/>
      <c r="BA146" s="29"/>
      <c r="BB146" s="7" t="s">
        <v>16</v>
      </c>
    </row>
    <row r="147" spans="1:54" s="1" customFormat="1" ht="45" customHeight="1">
      <c r="A147" s="10" t="s">
        <v>16</v>
      </c>
      <c r="B147" s="51" t="s">
        <v>283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31" t="s">
        <v>284</v>
      </c>
      <c r="N147" s="31"/>
      <c r="O147" s="31" t="s">
        <v>282</v>
      </c>
      <c r="P147" s="31"/>
      <c r="Q147" s="31"/>
      <c r="R147" s="31" t="s">
        <v>68</v>
      </c>
      <c r="S147" s="31"/>
      <c r="T147" s="31"/>
      <c r="U147" s="27">
        <f>0</f>
        <v>0</v>
      </c>
      <c r="V147" s="27"/>
      <c r="W147" s="27">
        <f>0</f>
        <v>0</v>
      </c>
      <c r="X147" s="27"/>
      <c r="Y147" s="27">
        <f>0</f>
        <v>0</v>
      </c>
      <c r="Z147" s="27"/>
      <c r="AA147" s="8">
        <f t="shared" ref="AA147:AB150" si="132">0</f>
        <v>0</v>
      </c>
      <c r="AB147" s="27">
        <f t="shared" si="132"/>
        <v>0</v>
      </c>
      <c r="AC147" s="27"/>
      <c r="AD147" s="8">
        <f t="shared" ref="AD147:AE150" si="133">0</f>
        <v>0</v>
      </c>
      <c r="AE147" s="27">
        <f t="shared" si="133"/>
        <v>0</v>
      </c>
      <c r="AF147" s="27"/>
      <c r="AG147" s="8">
        <f t="shared" ref="AG147:AH150" si="134">0</f>
        <v>0</v>
      </c>
      <c r="AH147" s="27">
        <f t="shared" si="134"/>
        <v>0</v>
      </c>
      <c r="AI147" s="27"/>
      <c r="AJ147" s="8">
        <f t="shared" ref="AJ147:AK150" si="135">0</f>
        <v>0</v>
      </c>
      <c r="AK147" s="27">
        <f t="shared" si="135"/>
        <v>0</v>
      </c>
      <c r="AL147" s="27"/>
      <c r="AM147" s="8">
        <f t="shared" ref="AM147:AO150" si="136">0</f>
        <v>0</v>
      </c>
      <c r="AN147" s="8">
        <f t="shared" si="136"/>
        <v>0</v>
      </c>
      <c r="AO147" s="27">
        <f t="shared" si="136"/>
        <v>0</v>
      </c>
      <c r="AP147" s="27"/>
      <c r="AQ147" s="8">
        <f t="shared" ref="AQ147:AY150" si="137">0</f>
        <v>0</v>
      </c>
      <c r="AR147" s="8">
        <f t="shared" si="137"/>
        <v>0</v>
      </c>
      <c r="AS147" s="8">
        <f t="shared" si="137"/>
        <v>0</v>
      </c>
      <c r="AT147" s="8">
        <f t="shared" si="137"/>
        <v>0</v>
      </c>
      <c r="AU147" s="8">
        <f t="shared" si="137"/>
        <v>0</v>
      </c>
      <c r="AV147" s="8">
        <f t="shared" si="137"/>
        <v>0</v>
      </c>
      <c r="AW147" s="8">
        <f t="shared" si="137"/>
        <v>0</v>
      </c>
      <c r="AX147" s="8">
        <f t="shared" si="137"/>
        <v>0</v>
      </c>
      <c r="AY147" s="27">
        <f t="shared" si="137"/>
        <v>0</v>
      </c>
      <c r="AZ147" s="27"/>
      <c r="BA147" s="27"/>
      <c r="BB147" s="8">
        <f>0</f>
        <v>0</v>
      </c>
    </row>
    <row r="148" spans="1:54" s="1" customFormat="1" ht="24" customHeight="1">
      <c r="A148" s="41" t="s">
        <v>285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4" t="s">
        <v>286</v>
      </c>
      <c r="N148" s="44"/>
      <c r="O148" s="44" t="s">
        <v>282</v>
      </c>
      <c r="P148" s="44"/>
      <c r="Q148" s="44"/>
      <c r="R148" s="44" t="s">
        <v>68</v>
      </c>
      <c r="S148" s="44"/>
      <c r="T148" s="44"/>
      <c r="U148" s="33">
        <f>0</f>
        <v>0</v>
      </c>
      <c r="V148" s="33"/>
      <c r="W148" s="33">
        <f>0</f>
        <v>0</v>
      </c>
      <c r="X148" s="33"/>
      <c r="Y148" s="33">
        <f>0</f>
        <v>0</v>
      </c>
      <c r="Z148" s="33"/>
      <c r="AA148" s="6">
        <f t="shared" si="132"/>
        <v>0</v>
      </c>
      <c r="AB148" s="33">
        <f t="shared" si="132"/>
        <v>0</v>
      </c>
      <c r="AC148" s="33"/>
      <c r="AD148" s="6">
        <f t="shared" si="133"/>
        <v>0</v>
      </c>
      <c r="AE148" s="33">
        <f t="shared" si="133"/>
        <v>0</v>
      </c>
      <c r="AF148" s="33"/>
      <c r="AG148" s="6">
        <f t="shared" si="134"/>
        <v>0</v>
      </c>
      <c r="AH148" s="33">
        <f t="shared" si="134"/>
        <v>0</v>
      </c>
      <c r="AI148" s="33"/>
      <c r="AJ148" s="6">
        <f t="shared" si="135"/>
        <v>0</v>
      </c>
      <c r="AK148" s="33">
        <f t="shared" si="135"/>
        <v>0</v>
      </c>
      <c r="AL148" s="33"/>
      <c r="AM148" s="6">
        <f t="shared" si="136"/>
        <v>0</v>
      </c>
      <c r="AN148" s="6">
        <f t="shared" si="136"/>
        <v>0</v>
      </c>
      <c r="AO148" s="33">
        <f t="shared" si="136"/>
        <v>0</v>
      </c>
      <c r="AP148" s="33"/>
      <c r="AQ148" s="6">
        <f t="shared" si="137"/>
        <v>0</v>
      </c>
      <c r="AR148" s="6">
        <f t="shared" si="137"/>
        <v>0</v>
      </c>
      <c r="AS148" s="6">
        <f t="shared" si="137"/>
        <v>0</v>
      </c>
      <c r="AT148" s="6">
        <f t="shared" si="137"/>
        <v>0</v>
      </c>
      <c r="AU148" s="6">
        <f t="shared" si="137"/>
        <v>0</v>
      </c>
      <c r="AV148" s="6">
        <f t="shared" si="137"/>
        <v>0</v>
      </c>
      <c r="AW148" s="6">
        <f t="shared" si="137"/>
        <v>0</v>
      </c>
      <c r="AX148" s="6">
        <f t="shared" si="137"/>
        <v>0</v>
      </c>
      <c r="AY148" s="33">
        <f t="shared" si="137"/>
        <v>0</v>
      </c>
      <c r="AZ148" s="33"/>
      <c r="BA148" s="33"/>
      <c r="BB148" s="6">
        <f>0</f>
        <v>0</v>
      </c>
    </row>
    <row r="149" spans="1:54" s="1" customFormat="1" ht="45" customHeight="1">
      <c r="A149" s="41" t="s">
        <v>287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4" t="s">
        <v>288</v>
      </c>
      <c r="N149" s="44"/>
      <c r="O149" s="44" t="s">
        <v>67</v>
      </c>
      <c r="P149" s="44"/>
      <c r="Q149" s="44"/>
      <c r="R149" s="44" t="s">
        <v>68</v>
      </c>
      <c r="S149" s="44"/>
      <c r="T149" s="44"/>
      <c r="U149" s="33">
        <f>0</f>
        <v>0</v>
      </c>
      <c r="V149" s="33"/>
      <c r="W149" s="33">
        <f>0</f>
        <v>0</v>
      </c>
      <c r="X149" s="33"/>
      <c r="Y149" s="33">
        <f>0</f>
        <v>0</v>
      </c>
      <c r="Z149" s="33"/>
      <c r="AA149" s="6">
        <f t="shared" si="132"/>
        <v>0</v>
      </c>
      <c r="AB149" s="33">
        <f t="shared" si="132"/>
        <v>0</v>
      </c>
      <c r="AC149" s="33"/>
      <c r="AD149" s="6">
        <f t="shared" si="133"/>
        <v>0</v>
      </c>
      <c r="AE149" s="33">
        <f t="shared" si="133"/>
        <v>0</v>
      </c>
      <c r="AF149" s="33"/>
      <c r="AG149" s="6">
        <f t="shared" si="134"/>
        <v>0</v>
      </c>
      <c r="AH149" s="33">
        <f t="shared" si="134"/>
        <v>0</v>
      </c>
      <c r="AI149" s="33"/>
      <c r="AJ149" s="6">
        <f t="shared" si="135"/>
        <v>0</v>
      </c>
      <c r="AK149" s="33">
        <f t="shared" si="135"/>
        <v>0</v>
      </c>
      <c r="AL149" s="33"/>
      <c r="AM149" s="6">
        <f t="shared" si="136"/>
        <v>0</v>
      </c>
      <c r="AN149" s="6">
        <f t="shared" si="136"/>
        <v>0</v>
      </c>
      <c r="AO149" s="33">
        <f t="shared" si="136"/>
        <v>0</v>
      </c>
      <c r="AP149" s="33"/>
      <c r="AQ149" s="6">
        <f t="shared" si="137"/>
        <v>0</v>
      </c>
      <c r="AR149" s="6">
        <f t="shared" si="137"/>
        <v>0</v>
      </c>
      <c r="AS149" s="6">
        <f t="shared" si="137"/>
        <v>0</v>
      </c>
      <c r="AT149" s="6">
        <f t="shared" si="137"/>
        <v>0</v>
      </c>
      <c r="AU149" s="6">
        <f t="shared" si="137"/>
        <v>0</v>
      </c>
      <c r="AV149" s="6">
        <f t="shared" si="137"/>
        <v>0</v>
      </c>
      <c r="AW149" s="6">
        <f t="shared" si="137"/>
        <v>0</v>
      </c>
      <c r="AX149" s="6">
        <f t="shared" si="137"/>
        <v>0</v>
      </c>
      <c r="AY149" s="33">
        <f t="shared" si="137"/>
        <v>0</v>
      </c>
      <c r="AZ149" s="33"/>
      <c r="BA149" s="33"/>
      <c r="BB149" s="6">
        <f>0</f>
        <v>0</v>
      </c>
    </row>
    <row r="150" spans="1:54" s="1" customFormat="1" ht="75.95" customHeight="1">
      <c r="A150" s="11" t="s">
        <v>16</v>
      </c>
      <c r="B150" s="60" t="s">
        <v>289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8" t="s">
        <v>290</v>
      </c>
      <c r="N150" s="38"/>
      <c r="O150" s="38" t="s">
        <v>67</v>
      </c>
      <c r="P150" s="38"/>
      <c r="Q150" s="38"/>
      <c r="R150" s="38" t="s">
        <v>68</v>
      </c>
      <c r="S150" s="38"/>
      <c r="T150" s="38"/>
      <c r="U150" s="33">
        <f>0</f>
        <v>0</v>
      </c>
      <c r="V150" s="33"/>
      <c r="W150" s="33">
        <f>0</f>
        <v>0</v>
      </c>
      <c r="X150" s="33"/>
      <c r="Y150" s="33">
        <f>0</f>
        <v>0</v>
      </c>
      <c r="Z150" s="33"/>
      <c r="AA150" s="6">
        <f t="shared" si="132"/>
        <v>0</v>
      </c>
      <c r="AB150" s="33">
        <f t="shared" si="132"/>
        <v>0</v>
      </c>
      <c r="AC150" s="33"/>
      <c r="AD150" s="6">
        <f t="shared" si="133"/>
        <v>0</v>
      </c>
      <c r="AE150" s="33">
        <f t="shared" si="133"/>
        <v>0</v>
      </c>
      <c r="AF150" s="33"/>
      <c r="AG150" s="6">
        <f t="shared" si="134"/>
        <v>0</v>
      </c>
      <c r="AH150" s="33">
        <f t="shared" si="134"/>
        <v>0</v>
      </c>
      <c r="AI150" s="33"/>
      <c r="AJ150" s="6">
        <f t="shared" si="135"/>
        <v>0</v>
      </c>
      <c r="AK150" s="33">
        <f t="shared" si="135"/>
        <v>0</v>
      </c>
      <c r="AL150" s="33"/>
      <c r="AM150" s="6">
        <f t="shared" si="136"/>
        <v>0</v>
      </c>
      <c r="AN150" s="6">
        <f t="shared" si="136"/>
        <v>0</v>
      </c>
      <c r="AO150" s="33">
        <f t="shared" si="136"/>
        <v>0</v>
      </c>
      <c r="AP150" s="33"/>
      <c r="AQ150" s="6">
        <f t="shared" si="137"/>
        <v>0</v>
      </c>
      <c r="AR150" s="6">
        <f t="shared" si="137"/>
        <v>0</v>
      </c>
      <c r="AS150" s="6">
        <f t="shared" si="137"/>
        <v>0</v>
      </c>
      <c r="AT150" s="6">
        <f t="shared" si="137"/>
        <v>0</v>
      </c>
      <c r="AU150" s="6">
        <f t="shared" si="137"/>
        <v>0</v>
      </c>
      <c r="AV150" s="6">
        <f t="shared" si="137"/>
        <v>0</v>
      </c>
      <c r="AW150" s="6">
        <f t="shared" si="137"/>
        <v>0</v>
      </c>
      <c r="AX150" s="6">
        <f t="shared" si="137"/>
        <v>0</v>
      </c>
      <c r="AY150" s="33">
        <f t="shared" si="137"/>
        <v>0</v>
      </c>
      <c r="AZ150" s="33"/>
      <c r="BA150" s="33"/>
      <c r="BB150" s="6">
        <f>0</f>
        <v>0</v>
      </c>
    </row>
    <row r="151" spans="1:54" s="1" customFormat="1" ht="14.1" customHeight="1">
      <c r="A151" s="55" t="s">
        <v>16</v>
      </c>
      <c r="B151" s="55"/>
      <c r="C151" s="52" t="s">
        <v>197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36" t="s">
        <v>16</v>
      </c>
      <c r="N151" s="36"/>
      <c r="O151" s="36" t="s">
        <v>16</v>
      </c>
      <c r="P151" s="36"/>
      <c r="Q151" s="36"/>
      <c r="R151" s="36" t="s">
        <v>16</v>
      </c>
      <c r="S151" s="36"/>
      <c r="T151" s="36"/>
      <c r="U151" s="29" t="s">
        <v>16</v>
      </c>
      <c r="V151" s="29"/>
      <c r="W151" s="29" t="s">
        <v>16</v>
      </c>
      <c r="X151" s="29"/>
      <c r="Y151" s="29" t="s">
        <v>16</v>
      </c>
      <c r="Z151" s="29"/>
      <c r="AA151" s="7" t="s">
        <v>16</v>
      </c>
      <c r="AB151" s="29" t="s">
        <v>16</v>
      </c>
      <c r="AC151" s="29"/>
      <c r="AD151" s="7" t="s">
        <v>16</v>
      </c>
      <c r="AE151" s="29" t="s">
        <v>16</v>
      </c>
      <c r="AF151" s="29"/>
      <c r="AG151" s="7" t="s">
        <v>16</v>
      </c>
      <c r="AH151" s="29" t="s">
        <v>16</v>
      </c>
      <c r="AI151" s="29"/>
      <c r="AJ151" s="7" t="s">
        <v>16</v>
      </c>
      <c r="AK151" s="29" t="s">
        <v>16</v>
      </c>
      <c r="AL151" s="29"/>
      <c r="AM151" s="7" t="s">
        <v>16</v>
      </c>
      <c r="AN151" s="7" t="s">
        <v>16</v>
      </c>
      <c r="AO151" s="29" t="s">
        <v>16</v>
      </c>
      <c r="AP151" s="29"/>
      <c r="AQ151" s="7" t="s">
        <v>16</v>
      </c>
      <c r="AR151" s="7" t="s">
        <v>16</v>
      </c>
      <c r="AS151" s="7" t="s">
        <v>16</v>
      </c>
      <c r="AT151" s="7" t="s">
        <v>16</v>
      </c>
      <c r="AU151" s="7" t="s">
        <v>16</v>
      </c>
      <c r="AV151" s="7" t="s">
        <v>16</v>
      </c>
      <c r="AW151" s="7" t="s">
        <v>16</v>
      </c>
      <c r="AX151" s="7" t="s">
        <v>16</v>
      </c>
      <c r="AY151" s="29" t="s">
        <v>16</v>
      </c>
      <c r="AZ151" s="29"/>
      <c r="BA151" s="29"/>
      <c r="BB151" s="7" t="s">
        <v>16</v>
      </c>
    </row>
    <row r="152" spans="1:54" s="1" customFormat="1" ht="24" customHeight="1">
      <c r="A152" s="54" t="s">
        <v>16</v>
      </c>
      <c r="B152" s="54"/>
      <c r="C152" s="51" t="s">
        <v>291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1" t="s">
        <v>292</v>
      </c>
      <c r="N152" s="31"/>
      <c r="O152" s="31" t="s">
        <v>282</v>
      </c>
      <c r="P152" s="31"/>
      <c r="Q152" s="31"/>
      <c r="R152" s="31" t="s">
        <v>68</v>
      </c>
      <c r="S152" s="31"/>
      <c r="T152" s="31"/>
      <c r="U152" s="27">
        <f>0</f>
        <v>0</v>
      </c>
      <c r="V152" s="27"/>
      <c r="W152" s="27">
        <f>0</f>
        <v>0</v>
      </c>
      <c r="X152" s="27"/>
      <c r="Y152" s="27">
        <f>0</f>
        <v>0</v>
      </c>
      <c r="Z152" s="27"/>
      <c r="AA152" s="8">
        <f t="shared" ref="AA152:AB156" si="138">0</f>
        <v>0</v>
      </c>
      <c r="AB152" s="27">
        <f t="shared" si="138"/>
        <v>0</v>
      </c>
      <c r="AC152" s="27"/>
      <c r="AD152" s="8">
        <f t="shared" ref="AD152:AE156" si="139">0</f>
        <v>0</v>
      </c>
      <c r="AE152" s="27">
        <f t="shared" si="139"/>
        <v>0</v>
      </c>
      <c r="AF152" s="27"/>
      <c r="AG152" s="8">
        <f t="shared" ref="AG152:AH156" si="140">0</f>
        <v>0</v>
      </c>
      <c r="AH152" s="27">
        <f t="shared" si="140"/>
        <v>0</v>
      </c>
      <c r="AI152" s="27"/>
      <c r="AJ152" s="8">
        <f t="shared" ref="AJ152:AK156" si="141">0</f>
        <v>0</v>
      </c>
      <c r="AK152" s="27">
        <f t="shared" si="141"/>
        <v>0</v>
      </c>
      <c r="AL152" s="27"/>
      <c r="AM152" s="8">
        <f t="shared" ref="AM152:AO156" si="142">0</f>
        <v>0</v>
      </c>
      <c r="AN152" s="8">
        <f t="shared" si="142"/>
        <v>0</v>
      </c>
      <c r="AO152" s="27">
        <f t="shared" si="142"/>
        <v>0</v>
      </c>
      <c r="AP152" s="27"/>
      <c r="AQ152" s="8">
        <f t="shared" ref="AQ152:AY156" si="143">0</f>
        <v>0</v>
      </c>
      <c r="AR152" s="8">
        <f t="shared" si="143"/>
        <v>0</v>
      </c>
      <c r="AS152" s="8">
        <f t="shared" si="143"/>
        <v>0</v>
      </c>
      <c r="AT152" s="8">
        <f t="shared" si="143"/>
        <v>0</v>
      </c>
      <c r="AU152" s="8">
        <f t="shared" si="143"/>
        <v>0</v>
      </c>
      <c r="AV152" s="8">
        <f t="shared" si="143"/>
        <v>0</v>
      </c>
      <c r="AW152" s="8">
        <f t="shared" si="143"/>
        <v>0</v>
      </c>
      <c r="AX152" s="8">
        <f t="shared" si="143"/>
        <v>0</v>
      </c>
      <c r="AY152" s="27">
        <f t="shared" si="143"/>
        <v>0</v>
      </c>
      <c r="AZ152" s="27"/>
      <c r="BA152" s="27"/>
      <c r="BB152" s="8">
        <f>0</f>
        <v>0</v>
      </c>
    </row>
    <row r="153" spans="1:54" s="1" customFormat="1" ht="24" customHeight="1">
      <c r="A153" s="53" t="s">
        <v>16</v>
      </c>
      <c r="B153" s="53"/>
      <c r="C153" s="50" t="s">
        <v>293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38" t="s">
        <v>294</v>
      </c>
      <c r="N153" s="38"/>
      <c r="O153" s="38" t="s">
        <v>67</v>
      </c>
      <c r="P153" s="38"/>
      <c r="Q153" s="38"/>
      <c r="R153" s="38" t="s">
        <v>68</v>
      </c>
      <c r="S153" s="38"/>
      <c r="T153" s="38"/>
      <c r="U153" s="33">
        <f>0</f>
        <v>0</v>
      </c>
      <c r="V153" s="33"/>
      <c r="W153" s="33">
        <f>0</f>
        <v>0</v>
      </c>
      <c r="X153" s="33"/>
      <c r="Y153" s="33">
        <f>0</f>
        <v>0</v>
      </c>
      <c r="Z153" s="33"/>
      <c r="AA153" s="6">
        <f t="shared" si="138"/>
        <v>0</v>
      </c>
      <c r="AB153" s="33">
        <f t="shared" si="138"/>
        <v>0</v>
      </c>
      <c r="AC153" s="33"/>
      <c r="AD153" s="6">
        <f t="shared" si="139"/>
        <v>0</v>
      </c>
      <c r="AE153" s="33">
        <f t="shared" si="139"/>
        <v>0</v>
      </c>
      <c r="AF153" s="33"/>
      <c r="AG153" s="6">
        <f t="shared" si="140"/>
        <v>0</v>
      </c>
      <c r="AH153" s="33">
        <f t="shared" si="140"/>
        <v>0</v>
      </c>
      <c r="AI153" s="33"/>
      <c r="AJ153" s="6">
        <f t="shared" si="141"/>
        <v>0</v>
      </c>
      <c r="AK153" s="33">
        <f t="shared" si="141"/>
        <v>0</v>
      </c>
      <c r="AL153" s="33"/>
      <c r="AM153" s="6">
        <f t="shared" si="142"/>
        <v>0</v>
      </c>
      <c r="AN153" s="6">
        <f t="shared" si="142"/>
        <v>0</v>
      </c>
      <c r="AO153" s="33">
        <f t="shared" si="142"/>
        <v>0</v>
      </c>
      <c r="AP153" s="33"/>
      <c r="AQ153" s="6">
        <f t="shared" si="143"/>
        <v>0</v>
      </c>
      <c r="AR153" s="6">
        <f t="shared" si="143"/>
        <v>0</v>
      </c>
      <c r="AS153" s="6">
        <f t="shared" si="143"/>
        <v>0</v>
      </c>
      <c r="AT153" s="6">
        <f t="shared" si="143"/>
        <v>0</v>
      </c>
      <c r="AU153" s="6">
        <f t="shared" si="143"/>
        <v>0</v>
      </c>
      <c r="AV153" s="6">
        <f t="shared" si="143"/>
        <v>0</v>
      </c>
      <c r="AW153" s="6">
        <f t="shared" si="143"/>
        <v>0</v>
      </c>
      <c r="AX153" s="6">
        <f t="shared" si="143"/>
        <v>0</v>
      </c>
      <c r="AY153" s="33">
        <f t="shared" si="143"/>
        <v>0</v>
      </c>
      <c r="AZ153" s="33"/>
      <c r="BA153" s="33"/>
      <c r="BB153" s="6">
        <f>0</f>
        <v>0</v>
      </c>
    </row>
    <row r="154" spans="1:54" s="1" customFormat="1" ht="33.950000000000003" customHeight="1">
      <c r="A154" s="53" t="s">
        <v>16</v>
      </c>
      <c r="B154" s="53"/>
      <c r="C154" s="50" t="s">
        <v>295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38" t="s">
        <v>296</v>
      </c>
      <c r="N154" s="38"/>
      <c r="O154" s="38" t="s">
        <v>67</v>
      </c>
      <c r="P154" s="38"/>
      <c r="Q154" s="38"/>
      <c r="R154" s="38" t="s">
        <v>68</v>
      </c>
      <c r="S154" s="38"/>
      <c r="T154" s="38"/>
      <c r="U154" s="33">
        <f>0</f>
        <v>0</v>
      </c>
      <c r="V154" s="33"/>
      <c r="W154" s="33">
        <f>0</f>
        <v>0</v>
      </c>
      <c r="X154" s="33"/>
      <c r="Y154" s="33">
        <f>0</f>
        <v>0</v>
      </c>
      <c r="Z154" s="33"/>
      <c r="AA154" s="6">
        <f t="shared" si="138"/>
        <v>0</v>
      </c>
      <c r="AB154" s="33">
        <f t="shared" si="138"/>
        <v>0</v>
      </c>
      <c r="AC154" s="33"/>
      <c r="AD154" s="6">
        <f t="shared" si="139"/>
        <v>0</v>
      </c>
      <c r="AE154" s="33">
        <f t="shared" si="139"/>
        <v>0</v>
      </c>
      <c r="AF154" s="33"/>
      <c r="AG154" s="6">
        <f t="shared" si="140"/>
        <v>0</v>
      </c>
      <c r="AH154" s="33">
        <f t="shared" si="140"/>
        <v>0</v>
      </c>
      <c r="AI154" s="33"/>
      <c r="AJ154" s="6">
        <f t="shared" si="141"/>
        <v>0</v>
      </c>
      <c r="AK154" s="33">
        <f t="shared" si="141"/>
        <v>0</v>
      </c>
      <c r="AL154" s="33"/>
      <c r="AM154" s="6">
        <f t="shared" si="142"/>
        <v>0</v>
      </c>
      <c r="AN154" s="6">
        <f t="shared" si="142"/>
        <v>0</v>
      </c>
      <c r="AO154" s="33">
        <f t="shared" si="142"/>
        <v>0</v>
      </c>
      <c r="AP154" s="33"/>
      <c r="AQ154" s="6">
        <f t="shared" si="143"/>
        <v>0</v>
      </c>
      <c r="AR154" s="6">
        <f t="shared" si="143"/>
        <v>0</v>
      </c>
      <c r="AS154" s="6">
        <f t="shared" si="143"/>
        <v>0</v>
      </c>
      <c r="AT154" s="6">
        <f t="shared" si="143"/>
        <v>0</v>
      </c>
      <c r="AU154" s="6">
        <f t="shared" si="143"/>
        <v>0</v>
      </c>
      <c r="AV154" s="6">
        <f t="shared" si="143"/>
        <v>0</v>
      </c>
      <c r="AW154" s="6">
        <f t="shared" si="143"/>
        <v>0</v>
      </c>
      <c r="AX154" s="6">
        <f t="shared" si="143"/>
        <v>0</v>
      </c>
      <c r="AY154" s="33">
        <f t="shared" si="143"/>
        <v>0</v>
      </c>
      <c r="AZ154" s="33"/>
      <c r="BA154" s="33"/>
      <c r="BB154" s="6">
        <f>0</f>
        <v>0</v>
      </c>
    </row>
    <row r="155" spans="1:54" s="1" customFormat="1" ht="33.950000000000003" customHeight="1">
      <c r="A155" s="53" t="s">
        <v>16</v>
      </c>
      <c r="B155" s="53"/>
      <c r="C155" s="50" t="s">
        <v>297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38" t="s">
        <v>298</v>
      </c>
      <c r="N155" s="38"/>
      <c r="O155" s="38" t="s">
        <v>67</v>
      </c>
      <c r="P155" s="38"/>
      <c r="Q155" s="38"/>
      <c r="R155" s="38" t="s">
        <v>68</v>
      </c>
      <c r="S155" s="38"/>
      <c r="T155" s="38"/>
      <c r="U155" s="33">
        <f>0</f>
        <v>0</v>
      </c>
      <c r="V155" s="33"/>
      <c r="W155" s="33">
        <f>0</f>
        <v>0</v>
      </c>
      <c r="X155" s="33"/>
      <c r="Y155" s="33">
        <f>0</f>
        <v>0</v>
      </c>
      <c r="Z155" s="33"/>
      <c r="AA155" s="6">
        <f t="shared" si="138"/>
        <v>0</v>
      </c>
      <c r="AB155" s="33">
        <f t="shared" si="138"/>
        <v>0</v>
      </c>
      <c r="AC155" s="33"/>
      <c r="AD155" s="6">
        <f t="shared" si="139"/>
        <v>0</v>
      </c>
      <c r="AE155" s="33">
        <f t="shared" si="139"/>
        <v>0</v>
      </c>
      <c r="AF155" s="33"/>
      <c r="AG155" s="6">
        <f t="shared" si="140"/>
        <v>0</v>
      </c>
      <c r="AH155" s="33">
        <f t="shared" si="140"/>
        <v>0</v>
      </c>
      <c r="AI155" s="33"/>
      <c r="AJ155" s="6">
        <f t="shared" si="141"/>
        <v>0</v>
      </c>
      <c r="AK155" s="33">
        <f t="shared" si="141"/>
        <v>0</v>
      </c>
      <c r="AL155" s="33"/>
      <c r="AM155" s="6">
        <f t="shared" si="142"/>
        <v>0</v>
      </c>
      <c r="AN155" s="6">
        <f t="shared" si="142"/>
        <v>0</v>
      </c>
      <c r="AO155" s="33">
        <f t="shared" si="142"/>
        <v>0</v>
      </c>
      <c r="AP155" s="33"/>
      <c r="AQ155" s="6">
        <f t="shared" si="143"/>
        <v>0</v>
      </c>
      <c r="AR155" s="6">
        <f t="shared" si="143"/>
        <v>0</v>
      </c>
      <c r="AS155" s="6">
        <f t="shared" si="143"/>
        <v>0</v>
      </c>
      <c r="AT155" s="6">
        <f t="shared" si="143"/>
        <v>0</v>
      </c>
      <c r="AU155" s="6">
        <f t="shared" si="143"/>
        <v>0</v>
      </c>
      <c r="AV155" s="6">
        <f t="shared" si="143"/>
        <v>0</v>
      </c>
      <c r="AW155" s="6">
        <f t="shared" si="143"/>
        <v>0</v>
      </c>
      <c r="AX155" s="6">
        <f t="shared" si="143"/>
        <v>0</v>
      </c>
      <c r="AY155" s="33">
        <f t="shared" si="143"/>
        <v>0</v>
      </c>
      <c r="AZ155" s="33"/>
      <c r="BA155" s="33"/>
      <c r="BB155" s="6">
        <f>0</f>
        <v>0</v>
      </c>
    </row>
    <row r="156" spans="1:54" s="1" customFormat="1" ht="24" customHeight="1">
      <c r="A156" s="42" t="s">
        <v>299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38" t="s">
        <v>300</v>
      </c>
      <c r="N156" s="38"/>
      <c r="O156" s="38" t="s">
        <v>67</v>
      </c>
      <c r="P156" s="38"/>
      <c r="Q156" s="38"/>
      <c r="R156" s="38" t="s">
        <v>68</v>
      </c>
      <c r="S156" s="38"/>
      <c r="T156" s="38"/>
      <c r="U156" s="33">
        <f>0</f>
        <v>0</v>
      </c>
      <c r="V156" s="33"/>
      <c r="W156" s="33">
        <f>0</f>
        <v>0</v>
      </c>
      <c r="X156" s="33"/>
      <c r="Y156" s="33">
        <f>0</f>
        <v>0</v>
      </c>
      <c r="Z156" s="33"/>
      <c r="AA156" s="6">
        <f t="shared" si="138"/>
        <v>0</v>
      </c>
      <c r="AB156" s="33">
        <f t="shared" si="138"/>
        <v>0</v>
      </c>
      <c r="AC156" s="33"/>
      <c r="AD156" s="6">
        <f t="shared" si="139"/>
        <v>0</v>
      </c>
      <c r="AE156" s="33">
        <f t="shared" si="139"/>
        <v>0</v>
      </c>
      <c r="AF156" s="33"/>
      <c r="AG156" s="6">
        <f t="shared" si="140"/>
        <v>0</v>
      </c>
      <c r="AH156" s="33">
        <f t="shared" si="140"/>
        <v>0</v>
      </c>
      <c r="AI156" s="33"/>
      <c r="AJ156" s="6">
        <f t="shared" si="141"/>
        <v>0</v>
      </c>
      <c r="AK156" s="33">
        <f t="shared" si="141"/>
        <v>0</v>
      </c>
      <c r="AL156" s="33"/>
      <c r="AM156" s="6">
        <f t="shared" si="142"/>
        <v>0</v>
      </c>
      <c r="AN156" s="6">
        <f t="shared" si="142"/>
        <v>0</v>
      </c>
      <c r="AO156" s="33">
        <f t="shared" si="142"/>
        <v>0</v>
      </c>
      <c r="AP156" s="33"/>
      <c r="AQ156" s="6">
        <f t="shared" si="143"/>
        <v>0</v>
      </c>
      <c r="AR156" s="6">
        <f t="shared" si="143"/>
        <v>0</v>
      </c>
      <c r="AS156" s="6">
        <f t="shared" si="143"/>
        <v>0</v>
      </c>
      <c r="AT156" s="6">
        <f t="shared" si="143"/>
        <v>0</v>
      </c>
      <c r="AU156" s="6">
        <f t="shared" si="143"/>
        <v>0</v>
      </c>
      <c r="AV156" s="6">
        <f t="shared" si="143"/>
        <v>0</v>
      </c>
      <c r="AW156" s="6">
        <f t="shared" si="143"/>
        <v>0</v>
      </c>
      <c r="AX156" s="6">
        <f t="shared" si="143"/>
        <v>0</v>
      </c>
      <c r="AY156" s="33">
        <f t="shared" si="143"/>
        <v>0</v>
      </c>
      <c r="AZ156" s="33"/>
      <c r="BA156" s="33"/>
      <c r="BB156" s="6">
        <f>0</f>
        <v>0</v>
      </c>
    </row>
    <row r="157" spans="1:54" s="1" customFormat="1" ht="14.1" customHeight="1">
      <c r="A157" s="55" t="s">
        <v>16</v>
      </c>
      <c r="B157" s="55"/>
      <c r="C157" s="52" t="s">
        <v>144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36" t="s">
        <v>16</v>
      </c>
      <c r="N157" s="36"/>
      <c r="O157" s="36" t="s">
        <v>16</v>
      </c>
      <c r="P157" s="36"/>
      <c r="Q157" s="36"/>
      <c r="R157" s="36" t="s">
        <v>16</v>
      </c>
      <c r="S157" s="36"/>
      <c r="T157" s="36"/>
      <c r="U157" s="29" t="s">
        <v>16</v>
      </c>
      <c r="V157" s="29"/>
      <c r="W157" s="29" t="s">
        <v>16</v>
      </c>
      <c r="X157" s="29"/>
      <c r="Y157" s="29" t="s">
        <v>16</v>
      </c>
      <c r="Z157" s="29"/>
      <c r="AA157" s="7" t="s">
        <v>16</v>
      </c>
      <c r="AB157" s="29" t="s">
        <v>16</v>
      </c>
      <c r="AC157" s="29"/>
      <c r="AD157" s="7" t="s">
        <v>16</v>
      </c>
      <c r="AE157" s="29" t="s">
        <v>16</v>
      </c>
      <c r="AF157" s="29"/>
      <c r="AG157" s="7" t="s">
        <v>16</v>
      </c>
      <c r="AH157" s="29" t="s">
        <v>16</v>
      </c>
      <c r="AI157" s="29"/>
      <c r="AJ157" s="7" t="s">
        <v>16</v>
      </c>
      <c r="AK157" s="29" t="s">
        <v>16</v>
      </c>
      <c r="AL157" s="29"/>
      <c r="AM157" s="7" t="s">
        <v>16</v>
      </c>
      <c r="AN157" s="7" t="s">
        <v>16</v>
      </c>
      <c r="AO157" s="29" t="s">
        <v>16</v>
      </c>
      <c r="AP157" s="29"/>
      <c r="AQ157" s="7" t="s">
        <v>16</v>
      </c>
      <c r="AR157" s="7" t="s">
        <v>16</v>
      </c>
      <c r="AS157" s="7" t="s">
        <v>16</v>
      </c>
      <c r="AT157" s="7" t="s">
        <v>16</v>
      </c>
      <c r="AU157" s="7" t="s">
        <v>16</v>
      </c>
      <c r="AV157" s="7" t="s">
        <v>16</v>
      </c>
      <c r="AW157" s="7" t="s">
        <v>16</v>
      </c>
      <c r="AX157" s="7" t="s">
        <v>16</v>
      </c>
      <c r="AY157" s="29" t="s">
        <v>16</v>
      </c>
      <c r="AZ157" s="29"/>
      <c r="BA157" s="29"/>
      <c r="BB157" s="7" t="s">
        <v>16</v>
      </c>
    </row>
    <row r="158" spans="1:54" s="1" customFormat="1" ht="45" customHeight="1">
      <c r="A158" s="54" t="s">
        <v>16</v>
      </c>
      <c r="B158" s="54"/>
      <c r="C158" s="51" t="s">
        <v>301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31" t="s">
        <v>302</v>
      </c>
      <c r="N158" s="31"/>
      <c r="O158" s="31" t="s">
        <v>67</v>
      </c>
      <c r="P158" s="31"/>
      <c r="Q158" s="31"/>
      <c r="R158" s="31" t="s">
        <v>68</v>
      </c>
      <c r="S158" s="31"/>
      <c r="T158" s="31"/>
      <c r="U158" s="27">
        <f>0</f>
        <v>0</v>
      </c>
      <c r="V158" s="27"/>
      <c r="W158" s="27">
        <f>0</f>
        <v>0</v>
      </c>
      <c r="X158" s="27"/>
      <c r="Y158" s="27">
        <f>0</f>
        <v>0</v>
      </c>
      <c r="Z158" s="27"/>
      <c r="AA158" s="8">
        <f t="shared" ref="AA158:AB160" si="144">0</f>
        <v>0</v>
      </c>
      <c r="AB158" s="27">
        <f t="shared" si="144"/>
        <v>0</v>
      </c>
      <c r="AC158" s="27"/>
      <c r="AD158" s="8">
        <f t="shared" ref="AD158:AE160" si="145">0</f>
        <v>0</v>
      </c>
      <c r="AE158" s="27">
        <f t="shared" si="145"/>
        <v>0</v>
      </c>
      <c r="AF158" s="27"/>
      <c r="AG158" s="8">
        <f t="shared" ref="AG158:AH160" si="146">0</f>
        <v>0</v>
      </c>
      <c r="AH158" s="27">
        <f t="shared" si="146"/>
        <v>0</v>
      </c>
      <c r="AI158" s="27"/>
      <c r="AJ158" s="8">
        <f t="shared" ref="AJ158:AK160" si="147">0</f>
        <v>0</v>
      </c>
      <c r="AK158" s="27">
        <f t="shared" si="147"/>
        <v>0</v>
      </c>
      <c r="AL158" s="27"/>
      <c r="AM158" s="8">
        <f t="shared" ref="AM158:AO160" si="148">0</f>
        <v>0</v>
      </c>
      <c r="AN158" s="8">
        <f t="shared" si="148"/>
        <v>0</v>
      </c>
      <c r="AO158" s="27">
        <f t="shared" si="148"/>
        <v>0</v>
      </c>
      <c r="AP158" s="27"/>
      <c r="AQ158" s="8">
        <f t="shared" ref="AQ158:AY160" si="149">0</f>
        <v>0</v>
      </c>
      <c r="AR158" s="8">
        <f t="shared" si="149"/>
        <v>0</v>
      </c>
      <c r="AS158" s="8">
        <f t="shared" si="149"/>
        <v>0</v>
      </c>
      <c r="AT158" s="8">
        <f t="shared" si="149"/>
        <v>0</v>
      </c>
      <c r="AU158" s="8">
        <f t="shared" si="149"/>
        <v>0</v>
      </c>
      <c r="AV158" s="8">
        <f t="shared" si="149"/>
        <v>0</v>
      </c>
      <c r="AW158" s="8">
        <f t="shared" si="149"/>
        <v>0</v>
      </c>
      <c r="AX158" s="8">
        <f t="shared" si="149"/>
        <v>0</v>
      </c>
      <c r="AY158" s="27">
        <f t="shared" si="149"/>
        <v>0</v>
      </c>
      <c r="AZ158" s="27"/>
      <c r="BA158" s="27"/>
      <c r="BB158" s="8">
        <f>0</f>
        <v>0</v>
      </c>
    </row>
    <row r="159" spans="1:54" s="1" customFormat="1" ht="45" customHeight="1">
      <c r="A159" s="53" t="s">
        <v>16</v>
      </c>
      <c r="B159" s="53"/>
      <c r="C159" s="50" t="s">
        <v>303</v>
      </c>
      <c r="D159" s="50"/>
      <c r="E159" s="50"/>
      <c r="F159" s="50"/>
      <c r="G159" s="50"/>
      <c r="H159" s="50"/>
      <c r="I159" s="50"/>
      <c r="J159" s="50"/>
      <c r="K159" s="50"/>
      <c r="L159" s="50"/>
      <c r="M159" s="38" t="s">
        <v>304</v>
      </c>
      <c r="N159" s="38"/>
      <c r="O159" s="38" t="s">
        <v>67</v>
      </c>
      <c r="P159" s="38"/>
      <c r="Q159" s="38"/>
      <c r="R159" s="38" t="s">
        <v>68</v>
      </c>
      <c r="S159" s="38"/>
      <c r="T159" s="38"/>
      <c r="U159" s="33">
        <f>0</f>
        <v>0</v>
      </c>
      <c r="V159" s="33"/>
      <c r="W159" s="33">
        <f>0</f>
        <v>0</v>
      </c>
      <c r="X159" s="33"/>
      <c r="Y159" s="33">
        <f>0</f>
        <v>0</v>
      </c>
      <c r="Z159" s="33"/>
      <c r="AA159" s="6">
        <f t="shared" si="144"/>
        <v>0</v>
      </c>
      <c r="AB159" s="33">
        <f t="shared" si="144"/>
        <v>0</v>
      </c>
      <c r="AC159" s="33"/>
      <c r="AD159" s="6">
        <f t="shared" si="145"/>
        <v>0</v>
      </c>
      <c r="AE159" s="33">
        <f t="shared" si="145"/>
        <v>0</v>
      </c>
      <c r="AF159" s="33"/>
      <c r="AG159" s="6">
        <f t="shared" si="146"/>
        <v>0</v>
      </c>
      <c r="AH159" s="33">
        <f t="shared" si="146"/>
        <v>0</v>
      </c>
      <c r="AI159" s="33"/>
      <c r="AJ159" s="6">
        <f t="shared" si="147"/>
        <v>0</v>
      </c>
      <c r="AK159" s="33">
        <f t="shared" si="147"/>
        <v>0</v>
      </c>
      <c r="AL159" s="33"/>
      <c r="AM159" s="6">
        <f t="shared" si="148"/>
        <v>0</v>
      </c>
      <c r="AN159" s="6">
        <f t="shared" si="148"/>
        <v>0</v>
      </c>
      <c r="AO159" s="33">
        <f t="shared" si="148"/>
        <v>0</v>
      </c>
      <c r="AP159" s="33"/>
      <c r="AQ159" s="6">
        <f t="shared" si="149"/>
        <v>0</v>
      </c>
      <c r="AR159" s="6">
        <f t="shared" si="149"/>
        <v>0</v>
      </c>
      <c r="AS159" s="6">
        <f t="shared" si="149"/>
        <v>0</v>
      </c>
      <c r="AT159" s="6">
        <f t="shared" si="149"/>
        <v>0</v>
      </c>
      <c r="AU159" s="6">
        <f t="shared" si="149"/>
        <v>0</v>
      </c>
      <c r="AV159" s="6">
        <f t="shared" si="149"/>
        <v>0</v>
      </c>
      <c r="AW159" s="6">
        <f t="shared" si="149"/>
        <v>0</v>
      </c>
      <c r="AX159" s="6">
        <f t="shared" si="149"/>
        <v>0</v>
      </c>
      <c r="AY159" s="33">
        <f t="shared" si="149"/>
        <v>0</v>
      </c>
      <c r="AZ159" s="33"/>
      <c r="BA159" s="33"/>
      <c r="BB159" s="6">
        <f>0</f>
        <v>0</v>
      </c>
    </row>
    <row r="160" spans="1:54" s="1" customFormat="1" ht="66" customHeight="1">
      <c r="A160" s="11" t="s">
        <v>16</v>
      </c>
      <c r="B160" s="60" t="s">
        <v>305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38" t="s">
        <v>306</v>
      </c>
      <c r="N160" s="38"/>
      <c r="O160" s="38" t="s">
        <v>67</v>
      </c>
      <c r="P160" s="38"/>
      <c r="Q160" s="38"/>
      <c r="R160" s="38" t="s">
        <v>68</v>
      </c>
      <c r="S160" s="38"/>
      <c r="T160" s="38"/>
      <c r="U160" s="33">
        <f>0</f>
        <v>0</v>
      </c>
      <c r="V160" s="33"/>
      <c r="W160" s="33">
        <f>0</f>
        <v>0</v>
      </c>
      <c r="X160" s="33"/>
      <c r="Y160" s="33">
        <f>0</f>
        <v>0</v>
      </c>
      <c r="Z160" s="33"/>
      <c r="AA160" s="6">
        <f t="shared" si="144"/>
        <v>0</v>
      </c>
      <c r="AB160" s="33">
        <f t="shared" si="144"/>
        <v>0</v>
      </c>
      <c r="AC160" s="33"/>
      <c r="AD160" s="6">
        <f t="shared" si="145"/>
        <v>0</v>
      </c>
      <c r="AE160" s="33">
        <f t="shared" si="145"/>
        <v>0</v>
      </c>
      <c r="AF160" s="33"/>
      <c r="AG160" s="6">
        <f t="shared" si="146"/>
        <v>0</v>
      </c>
      <c r="AH160" s="33">
        <f t="shared" si="146"/>
        <v>0</v>
      </c>
      <c r="AI160" s="33"/>
      <c r="AJ160" s="6">
        <f t="shared" si="147"/>
        <v>0</v>
      </c>
      <c r="AK160" s="33">
        <f t="shared" si="147"/>
        <v>0</v>
      </c>
      <c r="AL160" s="33"/>
      <c r="AM160" s="6">
        <f t="shared" si="148"/>
        <v>0</v>
      </c>
      <c r="AN160" s="6">
        <f t="shared" si="148"/>
        <v>0</v>
      </c>
      <c r="AO160" s="33">
        <f t="shared" si="148"/>
        <v>0</v>
      </c>
      <c r="AP160" s="33"/>
      <c r="AQ160" s="6">
        <f t="shared" si="149"/>
        <v>0</v>
      </c>
      <c r="AR160" s="6">
        <f t="shared" si="149"/>
        <v>0</v>
      </c>
      <c r="AS160" s="6">
        <f t="shared" si="149"/>
        <v>0</v>
      </c>
      <c r="AT160" s="6">
        <f t="shared" si="149"/>
        <v>0</v>
      </c>
      <c r="AU160" s="6">
        <f t="shared" si="149"/>
        <v>0</v>
      </c>
      <c r="AV160" s="6">
        <f t="shared" si="149"/>
        <v>0</v>
      </c>
      <c r="AW160" s="6">
        <f t="shared" si="149"/>
        <v>0</v>
      </c>
      <c r="AX160" s="6">
        <f t="shared" si="149"/>
        <v>0</v>
      </c>
      <c r="AY160" s="33">
        <f t="shared" si="149"/>
        <v>0</v>
      </c>
      <c r="AZ160" s="33"/>
      <c r="BA160" s="33"/>
      <c r="BB160" s="6">
        <f>0</f>
        <v>0</v>
      </c>
    </row>
    <row r="161" spans="1:54" s="1" customFormat="1" ht="14.1" customHeight="1">
      <c r="A161" s="55" t="s">
        <v>16</v>
      </c>
      <c r="B161" s="55"/>
      <c r="C161" s="52" t="s">
        <v>197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36" t="s">
        <v>16</v>
      </c>
      <c r="N161" s="36"/>
      <c r="O161" s="36" t="s">
        <v>16</v>
      </c>
      <c r="P161" s="36"/>
      <c r="Q161" s="36"/>
      <c r="R161" s="36" t="s">
        <v>16</v>
      </c>
      <c r="S161" s="36"/>
      <c r="T161" s="36"/>
      <c r="U161" s="29" t="s">
        <v>16</v>
      </c>
      <c r="V161" s="29"/>
      <c r="W161" s="29" t="s">
        <v>16</v>
      </c>
      <c r="X161" s="29"/>
      <c r="Y161" s="29" t="s">
        <v>16</v>
      </c>
      <c r="Z161" s="29"/>
      <c r="AA161" s="7" t="s">
        <v>16</v>
      </c>
      <c r="AB161" s="29" t="s">
        <v>16</v>
      </c>
      <c r="AC161" s="29"/>
      <c r="AD161" s="7" t="s">
        <v>16</v>
      </c>
      <c r="AE161" s="29" t="s">
        <v>16</v>
      </c>
      <c r="AF161" s="29"/>
      <c r="AG161" s="7" t="s">
        <v>16</v>
      </c>
      <c r="AH161" s="29" t="s">
        <v>16</v>
      </c>
      <c r="AI161" s="29"/>
      <c r="AJ161" s="7" t="s">
        <v>16</v>
      </c>
      <c r="AK161" s="29" t="s">
        <v>16</v>
      </c>
      <c r="AL161" s="29"/>
      <c r="AM161" s="7" t="s">
        <v>16</v>
      </c>
      <c r="AN161" s="7" t="s">
        <v>16</v>
      </c>
      <c r="AO161" s="29" t="s">
        <v>16</v>
      </c>
      <c r="AP161" s="29"/>
      <c r="AQ161" s="7" t="s">
        <v>16</v>
      </c>
      <c r="AR161" s="7" t="s">
        <v>16</v>
      </c>
      <c r="AS161" s="7" t="s">
        <v>16</v>
      </c>
      <c r="AT161" s="7" t="s">
        <v>16</v>
      </c>
      <c r="AU161" s="7" t="s">
        <v>16</v>
      </c>
      <c r="AV161" s="7" t="s">
        <v>16</v>
      </c>
      <c r="AW161" s="7" t="s">
        <v>16</v>
      </c>
      <c r="AX161" s="7" t="s">
        <v>16</v>
      </c>
      <c r="AY161" s="29" t="s">
        <v>16</v>
      </c>
      <c r="AZ161" s="29"/>
      <c r="BA161" s="29"/>
      <c r="BB161" s="7" t="s">
        <v>16</v>
      </c>
    </row>
    <row r="162" spans="1:54" s="1" customFormat="1" ht="24" customHeight="1">
      <c r="A162" s="54" t="s">
        <v>16</v>
      </c>
      <c r="B162" s="54"/>
      <c r="C162" s="51" t="s">
        <v>291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1" t="s">
        <v>307</v>
      </c>
      <c r="N162" s="31"/>
      <c r="O162" s="31" t="s">
        <v>282</v>
      </c>
      <c r="P162" s="31"/>
      <c r="Q162" s="31"/>
      <c r="R162" s="31" t="s">
        <v>68</v>
      </c>
      <c r="S162" s="31"/>
      <c r="T162" s="31"/>
      <c r="U162" s="27">
        <f>0</f>
        <v>0</v>
      </c>
      <c r="V162" s="27"/>
      <c r="W162" s="27">
        <f>0</f>
        <v>0</v>
      </c>
      <c r="X162" s="27"/>
      <c r="Y162" s="27">
        <f>0</f>
        <v>0</v>
      </c>
      <c r="Z162" s="27"/>
      <c r="AA162" s="8">
        <f t="shared" ref="AA162:AB166" si="150">0</f>
        <v>0</v>
      </c>
      <c r="AB162" s="27">
        <f t="shared" si="150"/>
        <v>0</v>
      </c>
      <c r="AC162" s="27"/>
      <c r="AD162" s="8">
        <f t="shared" ref="AD162:AE166" si="151">0</f>
        <v>0</v>
      </c>
      <c r="AE162" s="27">
        <f t="shared" si="151"/>
        <v>0</v>
      </c>
      <c r="AF162" s="27"/>
      <c r="AG162" s="8">
        <f t="shared" ref="AG162:AH166" si="152">0</f>
        <v>0</v>
      </c>
      <c r="AH162" s="27">
        <f t="shared" si="152"/>
        <v>0</v>
      </c>
      <c r="AI162" s="27"/>
      <c r="AJ162" s="8">
        <f t="shared" ref="AJ162:AK166" si="153">0</f>
        <v>0</v>
      </c>
      <c r="AK162" s="27">
        <f t="shared" si="153"/>
        <v>0</v>
      </c>
      <c r="AL162" s="27"/>
      <c r="AM162" s="8">
        <f t="shared" ref="AM162:AO166" si="154">0</f>
        <v>0</v>
      </c>
      <c r="AN162" s="8">
        <f t="shared" si="154"/>
        <v>0</v>
      </c>
      <c r="AO162" s="27">
        <f t="shared" si="154"/>
        <v>0</v>
      </c>
      <c r="AP162" s="27"/>
      <c r="AQ162" s="8">
        <f t="shared" ref="AQ162:AY166" si="155">0</f>
        <v>0</v>
      </c>
      <c r="AR162" s="8">
        <f t="shared" si="155"/>
        <v>0</v>
      </c>
      <c r="AS162" s="8">
        <f t="shared" si="155"/>
        <v>0</v>
      </c>
      <c r="AT162" s="8">
        <f t="shared" si="155"/>
        <v>0</v>
      </c>
      <c r="AU162" s="8">
        <f t="shared" si="155"/>
        <v>0</v>
      </c>
      <c r="AV162" s="8">
        <f t="shared" si="155"/>
        <v>0</v>
      </c>
      <c r="AW162" s="8">
        <f t="shared" si="155"/>
        <v>0</v>
      </c>
      <c r="AX162" s="8">
        <f t="shared" si="155"/>
        <v>0</v>
      </c>
      <c r="AY162" s="27">
        <f t="shared" si="155"/>
        <v>0</v>
      </c>
      <c r="AZ162" s="27"/>
      <c r="BA162" s="27"/>
      <c r="BB162" s="8">
        <f>0</f>
        <v>0</v>
      </c>
    </row>
    <row r="163" spans="1:54" s="1" customFormat="1" ht="24" customHeight="1">
      <c r="A163" s="53" t="s">
        <v>16</v>
      </c>
      <c r="B163" s="53"/>
      <c r="C163" s="50" t="s">
        <v>293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38" t="s">
        <v>308</v>
      </c>
      <c r="N163" s="38"/>
      <c r="O163" s="38" t="s">
        <v>67</v>
      </c>
      <c r="P163" s="38"/>
      <c r="Q163" s="38"/>
      <c r="R163" s="38" t="s">
        <v>68</v>
      </c>
      <c r="S163" s="38"/>
      <c r="T163" s="38"/>
      <c r="U163" s="33">
        <f>0</f>
        <v>0</v>
      </c>
      <c r="V163" s="33"/>
      <c r="W163" s="33">
        <f>0</f>
        <v>0</v>
      </c>
      <c r="X163" s="33"/>
      <c r="Y163" s="33">
        <f>0</f>
        <v>0</v>
      </c>
      <c r="Z163" s="33"/>
      <c r="AA163" s="6">
        <f t="shared" si="150"/>
        <v>0</v>
      </c>
      <c r="AB163" s="33">
        <f t="shared" si="150"/>
        <v>0</v>
      </c>
      <c r="AC163" s="33"/>
      <c r="AD163" s="6">
        <f t="shared" si="151"/>
        <v>0</v>
      </c>
      <c r="AE163" s="33">
        <f t="shared" si="151"/>
        <v>0</v>
      </c>
      <c r="AF163" s="33"/>
      <c r="AG163" s="6">
        <f t="shared" si="152"/>
        <v>0</v>
      </c>
      <c r="AH163" s="33">
        <f t="shared" si="152"/>
        <v>0</v>
      </c>
      <c r="AI163" s="33"/>
      <c r="AJ163" s="6">
        <f t="shared" si="153"/>
        <v>0</v>
      </c>
      <c r="AK163" s="33">
        <f t="shared" si="153"/>
        <v>0</v>
      </c>
      <c r="AL163" s="33"/>
      <c r="AM163" s="6">
        <f t="shared" si="154"/>
        <v>0</v>
      </c>
      <c r="AN163" s="6">
        <f t="shared" si="154"/>
        <v>0</v>
      </c>
      <c r="AO163" s="33">
        <f t="shared" si="154"/>
        <v>0</v>
      </c>
      <c r="AP163" s="33"/>
      <c r="AQ163" s="6">
        <f t="shared" si="155"/>
        <v>0</v>
      </c>
      <c r="AR163" s="6">
        <f t="shared" si="155"/>
        <v>0</v>
      </c>
      <c r="AS163" s="6">
        <f t="shared" si="155"/>
        <v>0</v>
      </c>
      <c r="AT163" s="6">
        <f t="shared" si="155"/>
        <v>0</v>
      </c>
      <c r="AU163" s="6">
        <f t="shared" si="155"/>
        <v>0</v>
      </c>
      <c r="AV163" s="6">
        <f t="shared" si="155"/>
        <v>0</v>
      </c>
      <c r="AW163" s="6">
        <f t="shared" si="155"/>
        <v>0</v>
      </c>
      <c r="AX163" s="6">
        <f t="shared" si="155"/>
        <v>0</v>
      </c>
      <c r="AY163" s="33">
        <f t="shared" si="155"/>
        <v>0</v>
      </c>
      <c r="AZ163" s="33"/>
      <c r="BA163" s="33"/>
      <c r="BB163" s="6">
        <f>0</f>
        <v>0</v>
      </c>
    </row>
    <row r="164" spans="1:54" s="1" customFormat="1" ht="33.950000000000003" customHeight="1">
      <c r="A164" s="53" t="s">
        <v>16</v>
      </c>
      <c r="B164" s="53"/>
      <c r="C164" s="50" t="s">
        <v>295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38" t="s">
        <v>309</v>
      </c>
      <c r="N164" s="38"/>
      <c r="O164" s="38" t="s">
        <v>67</v>
      </c>
      <c r="P164" s="38"/>
      <c r="Q164" s="38"/>
      <c r="R164" s="38" t="s">
        <v>68</v>
      </c>
      <c r="S164" s="38"/>
      <c r="T164" s="38"/>
      <c r="U164" s="33">
        <f>0</f>
        <v>0</v>
      </c>
      <c r="V164" s="33"/>
      <c r="W164" s="33">
        <f>0</f>
        <v>0</v>
      </c>
      <c r="X164" s="33"/>
      <c r="Y164" s="33">
        <f>0</f>
        <v>0</v>
      </c>
      <c r="Z164" s="33"/>
      <c r="AA164" s="6">
        <f t="shared" si="150"/>
        <v>0</v>
      </c>
      <c r="AB164" s="33">
        <f t="shared" si="150"/>
        <v>0</v>
      </c>
      <c r="AC164" s="33"/>
      <c r="AD164" s="6">
        <f t="shared" si="151"/>
        <v>0</v>
      </c>
      <c r="AE164" s="33">
        <f t="shared" si="151"/>
        <v>0</v>
      </c>
      <c r="AF164" s="33"/>
      <c r="AG164" s="6">
        <f t="shared" si="152"/>
        <v>0</v>
      </c>
      <c r="AH164" s="33">
        <f t="shared" si="152"/>
        <v>0</v>
      </c>
      <c r="AI164" s="33"/>
      <c r="AJ164" s="6">
        <f t="shared" si="153"/>
        <v>0</v>
      </c>
      <c r="AK164" s="33">
        <f t="shared" si="153"/>
        <v>0</v>
      </c>
      <c r="AL164" s="33"/>
      <c r="AM164" s="6">
        <f t="shared" si="154"/>
        <v>0</v>
      </c>
      <c r="AN164" s="6">
        <f t="shared" si="154"/>
        <v>0</v>
      </c>
      <c r="AO164" s="33">
        <f t="shared" si="154"/>
        <v>0</v>
      </c>
      <c r="AP164" s="33"/>
      <c r="AQ164" s="6">
        <f t="shared" si="155"/>
        <v>0</v>
      </c>
      <c r="AR164" s="6">
        <f t="shared" si="155"/>
        <v>0</v>
      </c>
      <c r="AS164" s="6">
        <f t="shared" si="155"/>
        <v>0</v>
      </c>
      <c r="AT164" s="6">
        <f t="shared" si="155"/>
        <v>0</v>
      </c>
      <c r="AU164" s="6">
        <f t="shared" si="155"/>
        <v>0</v>
      </c>
      <c r="AV164" s="6">
        <f t="shared" si="155"/>
        <v>0</v>
      </c>
      <c r="AW164" s="6">
        <f t="shared" si="155"/>
        <v>0</v>
      </c>
      <c r="AX164" s="6">
        <f t="shared" si="155"/>
        <v>0</v>
      </c>
      <c r="AY164" s="33">
        <f t="shared" si="155"/>
        <v>0</v>
      </c>
      <c r="AZ164" s="33"/>
      <c r="BA164" s="33"/>
      <c r="BB164" s="6">
        <f>0</f>
        <v>0</v>
      </c>
    </row>
    <row r="165" spans="1:54" s="1" customFormat="1" ht="33.950000000000003" customHeight="1">
      <c r="A165" s="53" t="s">
        <v>16</v>
      </c>
      <c r="B165" s="53"/>
      <c r="C165" s="50" t="s">
        <v>297</v>
      </c>
      <c r="D165" s="50"/>
      <c r="E165" s="50"/>
      <c r="F165" s="50"/>
      <c r="G165" s="50"/>
      <c r="H165" s="50"/>
      <c r="I165" s="50"/>
      <c r="J165" s="50"/>
      <c r="K165" s="50"/>
      <c r="L165" s="50"/>
      <c r="M165" s="38" t="s">
        <v>310</v>
      </c>
      <c r="N165" s="38"/>
      <c r="O165" s="38" t="s">
        <v>67</v>
      </c>
      <c r="P165" s="38"/>
      <c r="Q165" s="38"/>
      <c r="R165" s="38" t="s">
        <v>68</v>
      </c>
      <c r="S165" s="38"/>
      <c r="T165" s="38"/>
      <c r="U165" s="33">
        <f>0</f>
        <v>0</v>
      </c>
      <c r="V165" s="33"/>
      <c r="W165" s="33">
        <f>0</f>
        <v>0</v>
      </c>
      <c r="X165" s="33"/>
      <c r="Y165" s="33">
        <f>0</f>
        <v>0</v>
      </c>
      <c r="Z165" s="33"/>
      <c r="AA165" s="6">
        <f t="shared" si="150"/>
        <v>0</v>
      </c>
      <c r="AB165" s="33">
        <f t="shared" si="150"/>
        <v>0</v>
      </c>
      <c r="AC165" s="33"/>
      <c r="AD165" s="6">
        <f t="shared" si="151"/>
        <v>0</v>
      </c>
      <c r="AE165" s="33">
        <f t="shared" si="151"/>
        <v>0</v>
      </c>
      <c r="AF165" s="33"/>
      <c r="AG165" s="6">
        <f t="shared" si="152"/>
        <v>0</v>
      </c>
      <c r="AH165" s="33">
        <f t="shared" si="152"/>
        <v>0</v>
      </c>
      <c r="AI165" s="33"/>
      <c r="AJ165" s="6">
        <f t="shared" si="153"/>
        <v>0</v>
      </c>
      <c r="AK165" s="33">
        <f t="shared" si="153"/>
        <v>0</v>
      </c>
      <c r="AL165" s="33"/>
      <c r="AM165" s="6">
        <f t="shared" si="154"/>
        <v>0</v>
      </c>
      <c r="AN165" s="6">
        <f t="shared" si="154"/>
        <v>0</v>
      </c>
      <c r="AO165" s="33">
        <f t="shared" si="154"/>
        <v>0</v>
      </c>
      <c r="AP165" s="33"/>
      <c r="AQ165" s="6">
        <f t="shared" si="155"/>
        <v>0</v>
      </c>
      <c r="AR165" s="6">
        <f t="shared" si="155"/>
        <v>0</v>
      </c>
      <c r="AS165" s="6">
        <f t="shared" si="155"/>
        <v>0</v>
      </c>
      <c r="AT165" s="6">
        <f t="shared" si="155"/>
        <v>0</v>
      </c>
      <c r="AU165" s="6">
        <f t="shared" si="155"/>
        <v>0</v>
      </c>
      <c r="AV165" s="6">
        <f t="shared" si="155"/>
        <v>0</v>
      </c>
      <c r="AW165" s="6">
        <f t="shared" si="155"/>
        <v>0</v>
      </c>
      <c r="AX165" s="6">
        <f t="shared" si="155"/>
        <v>0</v>
      </c>
      <c r="AY165" s="33">
        <f t="shared" si="155"/>
        <v>0</v>
      </c>
      <c r="AZ165" s="33"/>
      <c r="BA165" s="33"/>
      <c r="BB165" s="6">
        <f>0</f>
        <v>0</v>
      </c>
    </row>
    <row r="166" spans="1:54" s="1" customFormat="1" ht="24" customHeight="1">
      <c r="A166" s="42" t="s">
        <v>299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38" t="s">
        <v>311</v>
      </c>
      <c r="N166" s="38"/>
      <c r="O166" s="38" t="s">
        <v>67</v>
      </c>
      <c r="P166" s="38"/>
      <c r="Q166" s="38"/>
      <c r="R166" s="38" t="s">
        <v>68</v>
      </c>
      <c r="S166" s="38"/>
      <c r="T166" s="38"/>
      <c r="U166" s="33">
        <f>0</f>
        <v>0</v>
      </c>
      <c r="V166" s="33"/>
      <c r="W166" s="33">
        <f>0</f>
        <v>0</v>
      </c>
      <c r="X166" s="33"/>
      <c r="Y166" s="33">
        <f>0</f>
        <v>0</v>
      </c>
      <c r="Z166" s="33"/>
      <c r="AA166" s="6">
        <f t="shared" si="150"/>
        <v>0</v>
      </c>
      <c r="AB166" s="33">
        <f t="shared" si="150"/>
        <v>0</v>
      </c>
      <c r="AC166" s="33"/>
      <c r="AD166" s="6">
        <f t="shared" si="151"/>
        <v>0</v>
      </c>
      <c r="AE166" s="33">
        <f t="shared" si="151"/>
        <v>0</v>
      </c>
      <c r="AF166" s="33"/>
      <c r="AG166" s="6">
        <f t="shared" si="152"/>
        <v>0</v>
      </c>
      <c r="AH166" s="33">
        <f t="shared" si="152"/>
        <v>0</v>
      </c>
      <c r="AI166" s="33"/>
      <c r="AJ166" s="6">
        <f t="shared" si="153"/>
        <v>0</v>
      </c>
      <c r="AK166" s="33">
        <f t="shared" si="153"/>
        <v>0</v>
      </c>
      <c r="AL166" s="33"/>
      <c r="AM166" s="6">
        <f t="shared" si="154"/>
        <v>0</v>
      </c>
      <c r="AN166" s="6">
        <f t="shared" si="154"/>
        <v>0</v>
      </c>
      <c r="AO166" s="33">
        <f t="shared" si="154"/>
        <v>0</v>
      </c>
      <c r="AP166" s="33"/>
      <c r="AQ166" s="6">
        <f t="shared" si="155"/>
        <v>0</v>
      </c>
      <c r="AR166" s="6">
        <f t="shared" si="155"/>
        <v>0</v>
      </c>
      <c r="AS166" s="6">
        <f t="shared" si="155"/>
        <v>0</v>
      </c>
      <c r="AT166" s="6">
        <f t="shared" si="155"/>
        <v>0</v>
      </c>
      <c r="AU166" s="6">
        <f t="shared" si="155"/>
        <v>0</v>
      </c>
      <c r="AV166" s="6">
        <f t="shared" si="155"/>
        <v>0</v>
      </c>
      <c r="AW166" s="6">
        <f t="shared" si="155"/>
        <v>0</v>
      </c>
      <c r="AX166" s="6">
        <f t="shared" si="155"/>
        <v>0</v>
      </c>
      <c r="AY166" s="33">
        <f t="shared" si="155"/>
        <v>0</v>
      </c>
      <c r="AZ166" s="33"/>
      <c r="BA166" s="33"/>
      <c r="BB166" s="6">
        <f>0</f>
        <v>0</v>
      </c>
    </row>
    <row r="167" spans="1:54" s="1" customFormat="1" ht="14.1" customHeight="1">
      <c r="A167" s="55" t="s">
        <v>16</v>
      </c>
      <c r="B167" s="55"/>
      <c r="C167" s="52" t="s">
        <v>144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36" t="s">
        <v>16</v>
      </c>
      <c r="N167" s="36"/>
      <c r="O167" s="36" t="s">
        <v>16</v>
      </c>
      <c r="P167" s="36"/>
      <c r="Q167" s="36"/>
      <c r="R167" s="36" t="s">
        <v>16</v>
      </c>
      <c r="S167" s="36"/>
      <c r="T167" s="36"/>
      <c r="U167" s="29" t="s">
        <v>16</v>
      </c>
      <c r="V167" s="29"/>
      <c r="W167" s="29" t="s">
        <v>16</v>
      </c>
      <c r="X167" s="29"/>
      <c r="Y167" s="29" t="s">
        <v>16</v>
      </c>
      <c r="Z167" s="29"/>
      <c r="AA167" s="7" t="s">
        <v>16</v>
      </c>
      <c r="AB167" s="29" t="s">
        <v>16</v>
      </c>
      <c r="AC167" s="29"/>
      <c r="AD167" s="7" t="s">
        <v>16</v>
      </c>
      <c r="AE167" s="29" t="s">
        <v>16</v>
      </c>
      <c r="AF167" s="29"/>
      <c r="AG167" s="7" t="s">
        <v>16</v>
      </c>
      <c r="AH167" s="29" t="s">
        <v>16</v>
      </c>
      <c r="AI167" s="29"/>
      <c r="AJ167" s="7" t="s">
        <v>16</v>
      </c>
      <c r="AK167" s="29" t="s">
        <v>16</v>
      </c>
      <c r="AL167" s="29"/>
      <c r="AM167" s="7" t="s">
        <v>16</v>
      </c>
      <c r="AN167" s="7" t="s">
        <v>16</v>
      </c>
      <c r="AO167" s="29" t="s">
        <v>16</v>
      </c>
      <c r="AP167" s="29"/>
      <c r="AQ167" s="7" t="s">
        <v>16</v>
      </c>
      <c r="AR167" s="7" t="s">
        <v>16</v>
      </c>
      <c r="AS167" s="7" t="s">
        <v>16</v>
      </c>
      <c r="AT167" s="7" t="s">
        <v>16</v>
      </c>
      <c r="AU167" s="7" t="s">
        <v>16</v>
      </c>
      <c r="AV167" s="7" t="s">
        <v>16</v>
      </c>
      <c r="AW167" s="7" t="s">
        <v>16</v>
      </c>
      <c r="AX167" s="7" t="s">
        <v>16</v>
      </c>
      <c r="AY167" s="29" t="s">
        <v>16</v>
      </c>
      <c r="AZ167" s="29"/>
      <c r="BA167" s="29"/>
      <c r="BB167" s="7" t="s">
        <v>16</v>
      </c>
    </row>
    <row r="168" spans="1:54" s="1" customFormat="1" ht="45" customHeight="1">
      <c r="A168" s="54" t="s">
        <v>16</v>
      </c>
      <c r="B168" s="54"/>
      <c r="C168" s="51" t="s">
        <v>301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31" t="s">
        <v>312</v>
      </c>
      <c r="N168" s="31"/>
      <c r="O168" s="31" t="s">
        <v>67</v>
      </c>
      <c r="P168" s="31"/>
      <c r="Q168" s="31"/>
      <c r="R168" s="31" t="s">
        <v>68</v>
      </c>
      <c r="S168" s="31"/>
      <c r="T168" s="31"/>
      <c r="U168" s="27">
        <f>0</f>
        <v>0</v>
      </c>
      <c r="V168" s="27"/>
      <c r="W168" s="27">
        <f>0</f>
        <v>0</v>
      </c>
      <c r="X168" s="27"/>
      <c r="Y168" s="27">
        <f>0</f>
        <v>0</v>
      </c>
      <c r="Z168" s="27"/>
      <c r="AA168" s="8">
        <f t="shared" ref="AA168:AB170" si="156">0</f>
        <v>0</v>
      </c>
      <c r="AB168" s="27">
        <f t="shared" si="156"/>
        <v>0</v>
      </c>
      <c r="AC168" s="27"/>
      <c r="AD168" s="8">
        <f t="shared" ref="AD168:AE170" si="157">0</f>
        <v>0</v>
      </c>
      <c r="AE168" s="27">
        <f t="shared" si="157"/>
        <v>0</v>
      </c>
      <c r="AF168" s="27"/>
      <c r="AG168" s="8">
        <f t="shared" ref="AG168:AH170" si="158">0</f>
        <v>0</v>
      </c>
      <c r="AH168" s="27">
        <f t="shared" si="158"/>
        <v>0</v>
      </c>
      <c r="AI168" s="27"/>
      <c r="AJ168" s="8">
        <f t="shared" ref="AJ168:AK170" si="159">0</f>
        <v>0</v>
      </c>
      <c r="AK168" s="27">
        <f t="shared" si="159"/>
        <v>0</v>
      </c>
      <c r="AL168" s="27"/>
      <c r="AM168" s="8">
        <f t="shared" ref="AM168:AO170" si="160">0</f>
        <v>0</v>
      </c>
      <c r="AN168" s="8">
        <f t="shared" si="160"/>
        <v>0</v>
      </c>
      <c r="AO168" s="27">
        <f t="shared" si="160"/>
        <v>0</v>
      </c>
      <c r="AP168" s="27"/>
      <c r="AQ168" s="8">
        <f t="shared" ref="AQ168:AY170" si="161">0</f>
        <v>0</v>
      </c>
      <c r="AR168" s="8">
        <f t="shared" si="161"/>
        <v>0</v>
      </c>
      <c r="AS168" s="8">
        <f t="shared" si="161"/>
        <v>0</v>
      </c>
      <c r="AT168" s="8">
        <f t="shared" si="161"/>
        <v>0</v>
      </c>
      <c r="AU168" s="8">
        <f t="shared" si="161"/>
        <v>0</v>
      </c>
      <c r="AV168" s="8">
        <f t="shared" si="161"/>
        <v>0</v>
      </c>
      <c r="AW168" s="8">
        <f t="shared" si="161"/>
        <v>0</v>
      </c>
      <c r="AX168" s="8">
        <f t="shared" si="161"/>
        <v>0</v>
      </c>
      <c r="AY168" s="27">
        <f t="shared" si="161"/>
        <v>0</v>
      </c>
      <c r="AZ168" s="27"/>
      <c r="BA168" s="27"/>
      <c r="BB168" s="8">
        <f>0</f>
        <v>0</v>
      </c>
    </row>
    <row r="169" spans="1:54" s="1" customFormat="1" ht="45" customHeight="1">
      <c r="A169" s="53" t="s">
        <v>16</v>
      </c>
      <c r="B169" s="53"/>
      <c r="C169" s="50" t="s">
        <v>303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38" t="s">
        <v>313</v>
      </c>
      <c r="N169" s="38"/>
      <c r="O169" s="38" t="s">
        <v>67</v>
      </c>
      <c r="P169" s="38"/>
      <c r="Q169" s="38"/>
      <c r="R169" s="38" t="s">
        <v>68</v>
      </c>
      <c r="S169" s="38"/>
      <c r="T169" s="38"/>
      <c r="U169" s="33">
        <f>0</f>
        <v>0</v>
      </c>
      <c r="V169" s="33"/>
      <c r="W169" s="33">
        <f>0</f>
        <v>0</v>
      </c>
      <c r="X169" s="33"/>
      <c r="Y169" s="33">
        <f>0</f>
        <v>0</v>
      </c>
      <c r="Z169" s="33"/>
      <c r="AA169" s="6">
        <f t="shared" si="156"/>
        <v>0</v>
      </c>
      <c r="AB169" s="33">
        <f t="shared" si="156"/>
        <v>0</v>
      </c>
      <c r="AC169" s="33"/>
      <c r="AD169" s="6">
        <f t="shared" si="157"/>
        <v>0</v>
      </c>
      <c r="AE169" s="33">
        <f t="shared" si="157"/>
        <v>0</v>
      </c>
      <c r="AF169" s="33"/>
      <c r="AG169" s="6">
        <f t="shared" si="158"/>
        <v>0</v>
      </c>
      <c r="AH169" s="33">
        <f t="shared" si="158"/>
        <v>0</v>
      </c>
      <c r="AI169" s="33"/>
      <c r="AJ169" s="6">
        <f t="shared" si="159"/>
        <v>0</v>
      </c>
      <c r="AK169" s="33">
        <f t="shared" si="159"/>
        <v>0</v>
      </c>
      <c r="AL169" s="33"/>
      <c r="AM169" s="6">
        <f t="shared" si="160"/>
        <v>0</v>
      </c>
      <c r="AN169" s="6">
        <f t="shared" si="160"/>
        <v>0</v>
      </c>
      <c r="AO169" s="33">
        <f t="shared" si="160"/>
        <v>0</v>
      </c>
      <c r="AP169" s="33"/>
      <c r="AQ169" s="6">
        <f t="shared" si="161"/>
        <v>0</v>
      </c>
      <c r="AR169" s="6">
        <f t="shared" si="161"/>
        <v>0</v>
      </c>
      <c r="AS169" s="6">
        <f t="shared" si="161"/>
        <v>0</v>
      </c>
      <c r="AT169" s="6">
        <f t="shared" si="161"/>
        <v>0</v>
      </c>
      <c r="AU169" s="6">
        <f t="shared" si="161"/>
        <v>0</v>
      </c>
      <c r="AV169" s="6">
        <f t="shared" si="161"/>
        <v>0</v>
      </c>
      <c r="AW169" s="6">
        <f t="shared" si="161"/>
        <v>0</v>
      </c>
      <c r="AX169" s="6">
        <f t="shared" si="161"/>
        <v>0</v>
      </c>
      <c r="AY169" s="33">
        <f t="shared" si="161"/>
        <v>0</v>
      </c>
      <c r="AZ169" s="33"/>
      <c r="BA169" s="33"/>
      <c r="BB169" s="6">
        <f>0</f>
        <v>0</v>
      </c>
    </row>
    <row r="170" spans="1:54" s="1" customFormat="1" ht="14.1" customHeight="1">
      <c r="A170" s="41" t="s">
        <v>314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4" t="s">
        <v>315</v>
      </c>
      <c r="N170" s="44"/>
      <c r="O170" s="44" t="s">
        <v>316</v>
      </c>
      <c r="P170" s="44"/>
      <c r="Q170" s="44"/>
      <c r="R170" s="44" t="s">
        <v>68</v>
      </c>
      <c r="S170" s="44"/>
      <c r="T170" s="44"/>
      <c r="U170" s="33">
        <f>0</f>
        <v>0</v>
      </c>
      <c r="V170" s="33"/>
      <c r="W170" s="33">
        <f>0</f>
        <v>0</v>
      </c>
      <c r="X170" s="33"/>
      <c r="Y170" s="33">
        <f>0</f>
        <v>0</v>
      </c>
      <c r="Z170" s="33"/>
      <c r="AA170" s="6">
        <f t="shared" si="156"/>
        <v>0</v>
      </c>
      <c r="AB170" s="33">
        <f t="shared" si="156"/>
        <v>0</v>
      </c>
      <c r="AC170" s="33"/>
      <c r="AD170" s="6">
        <f t="shared" si="157"/>
        <v>0</v>
      </c>
      <c r="AE170" s="33">
        <f t="shared" si="157"/>
        <v>0</v>
      </c>
      <c r="AF170" s="33"/>
      <c r="AG170" s="6">
        <f t="shared" si="158"/>
        <v>0</v>
      </c>
      <c r="AH170" s="33">
        <f t="shared" si="158"/>
        <v>0</v>
      </c>
      <c r="AI170" s="33"/>
      <c r="AJ170" s="6">
        <f t="shared" si="159"/>
        <v>0</v>
      </c>
      <c r="AK170" s="33">
        <f t="shared" si="159"/>
        <v>0</v>
      </c>
      <c r="AL170" s="33"/>
      <c r="AM170" s="6">
        <f t="shared" si="160"/>
        <v>0</v>
      </c>
      <c r="AN170" s="6">
        <f t="shared" si="160"/>
        <v>0</v>
      </c>
      <c r="AO170" s="33">
        <f t="shared" si="160"/>
        <v>0</v>
      </c>
      <c r="AP170" s="33"/>
      <c r="AQ170" s="6">
        <f t="shared" si="161"/>
        <v>0</v>
      </c>
      <c r="AR170" s="6">
        <f t="shared" si="161"/>
        <v>0</v>
      </c>
      <c r="AS170" s="6">
        <f t="shared" si="161"/>
        <v>0</v>
      </c>
      <c r="AT170" s="6">
        <f t="shared" si="161"/>
        <v>0</v>
      </c>
      <c r="AU170" s="6">
        <f t="shared" si="161"/>
        <v>0</v>
      </c>
      <c r="AV170" s="6">
        <f t="shared" si="161"/>
        <v>0</v>
      </c>
      <c r="AW170" s="6">
        <f t="shared" si="161"/>
        <v>0</v>
      </c>
      <c r="AX170" s="6">
        <f t="shared" si="161"/>
        <v>0</v>
      </c>
      <c r="AY170" s="33">
        <f t="shared" si="161"/>
        <v>0</v>
      </c>
      <c r="AZ170" s="33"/>
      <c r="BA170" s="33"/>
      <c r="BB170" s="6">
        <f>0</f>
        <v>0</v>
      </c>
    </row>
    <row r="171" spans="1:54" s="1" customFormat="1" ht="14.1" customHeight="1">
      <c r="A171" s="9" t="s">
        <v>16</v>
      </c>
      <c r="B171" s="52" t="s">
        <v>144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36" t="s">
        <v>16</v>
      </c>
      <c r="N171" s="36"/>
      <c r="O171" s="36" t="s">
        <v>16</v>
      </c>
      <c r="P171" s="36"/>
      <c r="Q171" s="36"/>
      <c r="R171" s="36" t="s">
        <v>16</v>
      </c>
      <c r="S171" s="36"/>
      <c r="T171" s="36"/>
      <c r="U171" s="29" t="s">
        <v>16</v>
      </c>
      <c r="V171" s="29"/>
      <c r="W171" s="29" t="s">
        <v>16</v>
      </c>
      <c r="X171" s="29"/>
      <c r="Y171" s="29" t="s">
        <v>16</v>
      </c>
      <c r="Z171" s="29"/>
      <c r="AA171" s="7" t="s">
        <v>16</v>
      </c>
      <c r="AB171" s="29" t="s">
        <v>16</v>
      </c>
      <c r="AC171" s="29"/>
      <c r="AD171" s="7" t="s">
        <v>16</v>
      </c>
      <c r="AE171" s="29" t="s">
        <v>16</v>
      </c>
      <c r="AF171" s="29"/>
      <c r="AG171" s="7" t="s">
        <v>16</v>
      </c>
      <c r="AH171" s="29" t="s">
        <v>16</v>
      </c>
      <c r="AI171" s="29"/>
      <c r="AJ171" s="7" t="s">
        <v>16</v>
      </c>
      <c r="AK171" s="29" t="s">
        <v>16</v>
      </c>
      <c r="AL171" s="29"/>
      <c r="AM171" s="7" t="s">
        <v>16</v>
      </c>
      <c r="AN171" s="7" t="s">
        <v>16</v>
      </c>
      <c r="AO171" s="29" t="s">
        <v>16</v>
      </c>
      <c r="AP171" s="29"/>
      <c r="AQ171" s="7" t="s">
        <v>16</v>
      </c>
      <c r="AR171" s="7" t="s">
        <v>16</v>
      </c>
      <c r="AS171" s="7" t="s">
        <v>16</v>
      </c>
      <c r="AT171" s="7" t="s">
        <v>16</v>
      </c>
      <c r="AU171" s="7" t="s">
        <v>16</v>
      </c>
      <c r="AV171" s="7" t="s">
        <v>16</v>
      </c>
      <c r="AW171" s="7" t="s">
        <v>16</v>
      </c>
      <c r="AX171" s="7" t="s">
        <v>16</v>
      </c>
      <c r="AY171" s="29" t="s">
        <v>16</v>
      </c>
      <c r="AZ171" s="29"/>
      <c r="BA171" s="29"/>
      <c r="BB171" s="7" t="s">
        <v>16</v>
      </c>
    </row>
    <row r="172" spans="1:54" s="1" customFormat="1" ht="54.95" customHeight="1">
      <c r="A172" s="10" t="s">
        <v>16</v>
      </c>
      <c r="B172" s="51" t="s">
        <v>317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31" t="s">
        <v>318</v>
      </c>
      <c r="N172" s="31"/>
      <c r="O172" s="31" t="s">
        <v>316</v>
      </c>
      <c r="P172" s="31"/>
      <c r="Q172" s="31"/>
      <c r="R172" s="31" t="s">
        <v>68</v>
      </c>
      <c r="S172" s="31"/>
      <c r="T172" s="31"/>
      <c r="U172" s="27">
        <f>0</f>
        <v>0</v>
      </c>
      <c r="V172" s="27"/>
      <c r="W172" s="27">
        <f t="shared" ref="W172:W186" si="162">0</f>
        <v>0</v>
      </c>
      <c r="X172" s="27"/>
      <c r="Y172" s="27">
        <f t="shared" ref="Y172:Y186" si="163">0</f>
        <v>0</v>
      </c>
      <c r="Z172" s="27"/>
      <c r="AA172" s="8">
        <f t="shared" ref="AA172:AB186" si="164">0</f>
        <v>0</v>
      </c>
      <c r="AB172" s="27">
        <f t="shared" si="164"/>
        <v>0</v>
      </c>
      <c r="AC172" s="27"/>
      <c r="AD172" s="8">
        <f t="shared" ref="AD172:AE186" si="165">0</f>
        <v>0</v>
      </c>
      <c r="AE172" s="27">
        <f t="shared" si="165"/>
        <v>0</v>
      </c>
      <c r="AF172" s="27"/>
      <c r="AG172" s="8">
        <f t="shared" ref="AG172:AH186" si="166">0</f>
        <v>0</v>
      </c>
      <c r="AH172" s="27">
        <f t="shared" si="166"/>
        <v>0</v>
      </c>
      <c r="AI172" s="27"/>
      <c r="AJ172" s="8">
        <f t="shared" ref="AJ172:AK176" si="167">0</f>
        <v>0</v>
      </c>
      <c r="AK172" s="27">
        <f t="shared" si="167"/>
        <v>0</v>
      </c>
      <c r="AL172" s="27"/>
      <c r="AM172" s="8">
        <f t="shared" ref="AM172:AO176" si="168">0</f>
        <v>0</v>
      </c>
      <c r="AN172" s="8">
        <f t="shared" si="168"/>
        <v>0</v>
      </c>
      <c r="AO172" s="27">
        <f t="shared" si="168"/>
        <v>0</v>
      </c>
      <c r="AP172" s="27"/>
      <c r="AQ172" s="8">
        <f t="shared" ref="AQ172:AY176" si="169">0</f>
        <v>0</v>
      </c>
      <c r="AR172" s="8">
        <f t="shared" si="169"/>
        <v>0</v>
      </c>
      <c r="AS172" s="8">
        <f t="shared" si="169"/>
        <v>0</v>
      </c>
      <c r="AT172" s="8">
        <f t="shared" si="169"/>
        <v>0</v>
      </c>
      <c r="AU172" s="8">
        <f t="shared" si="169"/>
        <v>0</v>
      </c>
      <c r="AV172" s="8">
        <f t="shared" si="169"/>
        <v>0</v>
      </c>
      <c r="AW172" s="8">
        <f t="shared" si="169"/>
        <v>0</v>
      </c>
      <c r="AX172" s="8">
        <f t="shared" si="169"/>
        <v>0</v>
      </c>
      <c r="AY172" s="27">
        <f t="shared" si="169"/>
        <v>0</v>
      </c>
      <c r="AZ172" s="27"/>
      <c r="BA172" s="27"/>
      <c r="BB172" s="8">
        <f t="shared" ref="BB172:BB184" si="170">0</f>
        <v>0</v>
      </c>
    </row>
    <row r="173" spans="1:54" s="1" customFormat="1" ht="54.95" customHeight="1">
      <c r="A173" s="11" t="s">
        <v>16</v>
      </c>
      <c r="B173" s="50" t="s">
        <v>319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8" t="s">
        <v>320</v>
      </c>
      <c r="N173" s="38"/>
      <c r="O173" s="38" t="s">
        <v>316</v>
      </c>
      <c r="P173" s="38"/>
      <c r="Q173" s="38"/>
      <c r="R173" s="38" t="s">
        <v>68</v>
      </c>
      <c r="S173" s="38"/>
      <c r="T173" s="38"/>
      <c r="U173" s="33">
        <f>0</f>
        <v>0</v>
      </c>
      <c r="V173" s="33"/>
      <c r="W173" s="33">
        <f t="shared" si="162"/>
        <v>0</v>
      </c>
      <c r="X173" s="33"/>
      <c r="Y173" s="33">
        <f t="shared" si="163"/>
        <v>0</v>
      </c>
      <c r="Z173" s="33"/>
      <c r="AA173" s="6">
        <f t="shared" si="164"/>
        <v>0</v>
      </c>
      <c r="AB173" s="33">
        <f t="shared" si="164"/>
        <v>0</v>
      </c>
      <c r="AC173" s="33"/>
      <c r="AD173" s="6">
        <f t="shared" si="165"/>
        <v>0</v>
      </c>
      <c r="AE173" s="33">
        <f t="shared" si="165"/>
        <v>0</v>
      </c>
      <c r="AF173" s="33"/>
      <c r="AG173" s="6">
        <f t="shared" si="166"/>
        <v>0</v>
      </c>
      <c r="AH173" s="33">
        <f t="shared" si="166"/>
        <v>0</v>
      </c>
      <c r="AI173" s="33"/>
      <c r="AJ173" s="6">
        <f t="shared" si="167"/>
        <v>0</v>
      </c>
      <c r="AK173" s="33">
        <f t="shared" si="167"/>
        <v>0</v>
      </c>
      <c r="AL173" s="33"/>
      <c r="AM173" s="6">
        <f t="shared" si="168"/>
        <v>0</v>
      </c>
      <c r="AN173" s="6">
        <f t="shared" si="168"/>
        <v>0</v>
      </c>
      <c r="AO173" s="33">
        <f t="shared" si="168"/>
        <v>0</v>
      </c>
      <c r="AP173" s="33"/>
      <c r="AQ173" s="6">
        <f t="shared" si="169"/>
        <v>0</v>
      </c>
      <c r="AR173" s="6">
        <f t="shared" si="169"/>
        <v>0</v>
      </c>
      <c r="AS173" s="6">
        <f t="shared" si="169"/>
        <v>0</v>
      </c>
      <c r="AT173" s="6">
        <f t="shared" si="169"/>
        <v>0</v>
      </c>
      <c r="AU173" s="6">
        <f t="shared" si="169"/>
        <v>0</v>
      </c>
      <c r="AV173" s="6">
        <f t="shared" si="169"/>
        <v>0</v>
      </c>
      <c r="AW173" s="6">
        <f t="shared" si="169"/>
        <v>0</v>
      </c>
      <c r="AX173" s="6">
        <f t="shared" si="169"/>
        <v>0</v>
      </c>
      <c r="AY173" s="33">
        <f t="shared" si="169"/>
        <v>0</v>
      </c>
      <c r="AZ173" s="33"/>
      <c r="BA173" s="33"/>
      <c r="BB173" s="6">
        <f t="shared" si="170"/>
        <v>0</v>
      </c>
    </row>
    <row r="174" spans="1:54" s="1" customFormat="1" ht="54.95" customHeight="1">
      <c r="A174" s="11" t="s">
        <v>16</v>
      </c>
      <c r="B174" s="50" t="s">
        <v>321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8" t="s">
        <v>322</v>
      </c>
      <c r="N174" s="38"/>
      <c r="O174" s="38" t="s">
        <v>316</v>
      </c>
      <c r="P174" s="38"/>
      <c r="Q174" s="38"/>
      <c r="R174" s="38" t="s">
        <v>68</v>
      </c>
      <c r="S174" s="38"/>
      <c r="T174" s="38"/>
      <c r="U174" s="33">
        <f>0</f>
        <v>0</v>
      </c>
      <c r="V174" s="33"/>
      <c r="W174" s="33">
        <f t="shared" si="162"/>
        <v>0</v>
      </c>
      <c r="X174" s="33"/>
      <c r="Y174" s="33">
        <f t="shared" si="163"/>
        <v>0</v>
      </c>
      <c r="Z174" s="33"/>
      <c r="AA174" s="6">
        <f t="shared" si="164"/>
        <v>0</v>
      </c>
      <c r="AB174" s="33">
        <f t="shared" si="164"/>
        <v>0</v>
      </c>
      <c r="AC174" s="33"/>
      <c r="AD174" s="6">
        <f t="shared" si="165"/>
        <v>0</v>
      </c>
      <c r="AE174" s="33">
        <f t="shared" si="165"/>
        <v>0</v>
      </c>
      <c r="AF174" s="33"/>
      <c r="AG174" s="6">
        <f t="shared" si="166"/>
        <v>0</v>
      </c>
      <c r="AH174" s="33">
        <f t="shared" si="166"/>
        <v>0</v>
      </c>
      <c r="AI174" s="33"/>
      <c r="AJ174" s="6">
        <f t="shared" si="167"/>
        <v>0</v>
      </c>
      <c r="AK174" s="33">
        <f t="shared" si="167"/>
        <v>0</v>
      </c>
      <c r="AL174" s="33"/>
      <c r="AM174" s="6">
        <f t="shared" si="168"/>
        <v>0</v>
      </c>
      <c r="AN174" s="6">
        <f t="shared" si="168"/>
        <v>0</v>
      </c>
      <c r="AO174" s="33">
        <f t="shared" si="168"/>
        <v>0</v>
      </c>
      <c r="AP174" s="33"/>
      <c r="AQ174" s="6">
        <f t="shared" si="169"/>
        <v>0</v>
      </c>
      <c r="AR174" s="6">
        <f t="shared" si="169"/>
        <v>0</v>
      </c>
      <c r="AS174" s="6">
        <f t="shared" si="169"/>
        <v>0</v>
      </c>
      <c r="AT174" s="6">
        <f t="shared" si="169"/>
        <v>0</v>
      </c>
      <c r="AU174" s="6">
        <f t="shared" si="169"/>
        <v>0</v>
      </c>
      <c r="AV174" s="6">
        <f t="shared" si="169"/>
        <v>0</v>
      </c>
      <c r="AW174" s="6">
        <f t="shared" si="169"/>
        <v>0</v>
      </c>
      <c r="AX174" s="6">
        <f t="shared" si="169"/>
        <v>0</v>
      </c>
      <c r="AY174" s="33">
        <f t="shared" si="169"/>
        <v>0</v>
      </c>
      <c r="AZ174" s="33"/>
      <c r="BA174" s="33"/>
      <c r="BB174" s="6">
        <f t="shared" si="170"/>
        <v>0</v>
      </c>
    </row>
    <row r="175" spans="1:54" s="1" customFormat="1" ht="45" customHeight="1">
      <c r="A175" s="11" t="s">
        <v>16</v>
      </c>
      <c r="B175" s="50" t="s">
        <v>323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8" t="s">
        <v>324</v>
      </c>
      <c r="N175" s="38"/>
      <c r="O175" s="38" t="s">
        <v>316</v>
      </c>
      <c r="P175" s="38"/>
      <c r="Q175" s="38"/>
      <c r="R175" s="38" t="s">
        <v>68</v>
      </c>
      <c r="S175" s="38"/>
      <c r="T175" s="38"/>
      <c r="U175" s="33">
        <f>0</f>
        <v>0</v>
      </c>
      <c r="V175" s="33"/>
      <c r="W175" s="33">
        <f t="shared" si="162"/>
        <v>0</v>
      </c>
      <c r="X175" s="33"/>
      <c r="Y175" s="33">
        <f t="shared" si="163"/>
        <v>0</v>
      </c>
      <c r="Z175" s="33"/>
      <c r="AA175" s="6">
        <f t="shared" si="164"/>
        <v>0</v>
      </c>
      <c r="AB175" s="33">
        <f t="shared" si="164"/>
        <v>0</v>
      </c>
      <c r="AC175" s="33"/>
      <c r="AD175" s="6">
        <f t="shared" si="165"/>
        <v>0</v>
      </c>
      <c r="AE175" s="33">
        <f t="shared" si="165"/>
        <v>0</v>
      </c>
      <c r="AF175" s="33"/>
      <c r="AG175" s="6">
        <f t="shared" si="166"/>
        <v>0</v>
      </c>
      <c r="AH175" s="33">
        <f t="shared" si="166"/>
        <v>0</v>
      </c>
      <c r="AI175" s="33"/>
      <c r="AJ175" s="6">
        <f t="shared" si="167"/>
        <v>0</v>
      </c>
      <c r="AK175" s="33">
        <f t="shared" si="167"/>
        <v>0</v>
      </c>
      <c r="AL175" s="33"/>
      <c r="AM175" s="6">
        <f t="shared" si="168"/>
        <v>0</v>
      </c>
      <c r="AN175" s="6">
        <f t="shared" si="168"/>
        <v>0</v>
      </c>
      <c r="AO175" s="33">
        <f t="shared" si="168"/>
        <v>0</v>
      </c>
      <c r="AP175" s="33"/>
      <c r="AQ175" s="6">
        <f t="shared" si="169"/>
        <v>0</v>
      </c>
      <c r="AR175" s="6">
        <f t="shared" si="169"/>
        <v>0</v>
      </c>
      <c r="AS175" s="6">
        <f t="shared" si="169"/>
        <v>0</v>
      </c>
      <c r="AT175" s="6">
        <f t="shared" si="169"/>
        <v>0</v>
      </c>
      <c r="AU175" s="6">
        <f t="shared" si="169"/>
        <v>0</v>
      </c>
      <c r="AV175" s="6">
        <f t="shared" si="169"/>
        <v>0</v>
      </c>
      <c r="AW175" s="6">
        <f t="shared" si="169"/>
        <v>0</v>
      </c>
      <c r="AX175" s="6">
        <f t="shared" si="169"/>
        <v>0</v>
      </c>
      <c r="AY175" s="33">
        <f t="shared" si="169"/>
        <v>0</v>
      </c>
      <c r="AZ175" s="33"/>
      <c r="BA175" s="33"/>
      <c r="BB175" s="6">
        <f t="shared" si="170"/>
        <v>0</v>
      </c>
    </row>
    <row r="176" spans="1:54" s="1" customFormat="1" ht="24" customHeight="1">
      <c r="A176" s="11" t="s">
        <v>16</v>
      </c>
      <c r="B176" s="57" t="s">
        <v>285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44" t="s">
        <v>325</v>
      </c>
      <c r="N176" s="44"/>
      <c r="O176" s="44" t="s">
        <v>316</v>
      </c>
      <c r="P176" s="44"/>
      <c r="Q176" s="44"/>
      <c r="R176" s="44" t="s">
        <v>68</v>
      </c>
      <c r="S176" s="44"/>
      <c r="T176" s="44"/>
      <c r="U176" s="33">
        <f>0</f>
        <v>0</v>
      </c>
      <c r="V176" s="33"/>
      <c r="W176" s="33">
        <f t="shared" si="162"/>
        <v>0</v>
      </c>
      <c r="X176" s="33"/>
      <c r="Y176" s="33">
        <f t="shared" si="163"/>
        <v>0</v>
      </c>
      <c r="Z176" s="33"/>
      <c r="AA176" s="6">
        <f t="shared" si="164"/>
        <v>0</v>
      </c>
      <c r="AB176" s="33">
        <f t="shared" si="164"/>
        <v>0</v>
      </c>
      <c r="AC176" s="33"/>
      <c r="AD176" s="6">
        <f t="shared" si="165"/>
        <v>0</v>
      </c>
      <c r="AE176" s="33">
        <f t="shared" si="165"/>
        <v>0</v>
      </c>
      <c r="AF176" s="33"/>
      <c r="AG176" s="6">
        <f t="shared" si="166"/>
        <v>0</v>
      </c>
      <c r="AH176" s="33">
        <f t="shared" si="166"/>
        <v>0</v>
      </c>
      <c r="AI176" s="33"/>
      <c r="AJ176" s="6">
        <f t="shared" si="167"/>
        <v>0</v>
      </c>
      <c r="AK176" s="33">
        <f t="shared" si="167"/>
        <v>0</v>
      </c>
      <c r="AL176" s="33"/>
      <c r="AM176" s="6">
        <f t="shared" si="168"/>
        <v>0</v>
      </c>
      <c r="AN176" s="6">
        <f t="shared" si="168"/>
        <v>0</v>
      </c>
      <c r="AO176" s="33">
        <f t="shared" si="168"/>
        <v>0</v>
      </c>
      <c r="AP176" s="33"/>
      <c r="AQ176" s="6">
        <f t="shared" si="169"/>
        <v>0</v>
      </c>
      <c r="AR176" s="6">
        <f t="shared" si="169"/>
        <v>0</v>
      </c>
      <c r="AS176" s="6">
        <f t="shared" si="169"/>
        <v>0</v>
      </c>
      <c r="AT176" s="6">
        <f t="shared" si="169"/>
        <v>0</v>
      </c>
      <c r="AU176" s="6">
        <f t="shared" si="169"/>
        <v>0</v>
      </c>
      <c r="AV176" s="6">
        <f t="shared" si="169"/>
        <v>0</v>
      </c>
      <c r="AW176" s="6">
        <f t="shared" si="169"/>
        <v>0</v>
      </c>
      <c r="AX176" s="6">
        <f t="shared" si="169"/>
        <v>0</v>
      </c>
      <c r="AY176" s="33">
        <f t="shared" si="169"/>
        <v>0</v>
      </c>
      <c r="AZ176" s="33"/>
      <c r="BA176" s="33"/>
      <c r="BB176" s="6">
        <f t="shared" si="170"/>
        <v>0</v>
      </c>
    </row>
    <row r="177" spans="1:54" s="1" customFormat="1" ht="14.1" customHeight="1">
      <c r="A177" s="41" t="s">
        <v>326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4" t="s">
        <v>327</v>
      </c>
      <c r="N177" s="44"/>
      <c r="O177" s="44" t="s">
        <v>328</v>
      </c>
      <c r="P177" s="44"/>
      <c r="Q177" s="44"/>
      <c r="R177" s="44" t="s">
        <v>68</v>
      </c>
      <c r="S177" s="44"/>
      <c r="T177" s="44"/>
      <c r="U177" s="33">
        <f>2113262</f>
        <v>2113262</v>
      </c>
      <c r="V177" s="33"/>
      <c r="W177" s="33">
        <f t="shared" si="162"/>
        <v>0</v>
      </c>
      <c r="X177" s="33"/>
      <c r="Y177" s="33">
        <f t="shared" si="163"/>
        <v>0</v>
      </c>
      <c r="Z177" s="33"/>
      <c r="AA177" s="6">
        <f t="shared" si="164"/>
        <v>0</v>
      </c>
      <c r="AB177" s="33">
        <f t="shared" si="164"/>
        <v>0</v>
      </c>
      <c r="AC177" s="33"/>
      <c r="AD177" s="6">
        <f t="shared" si="165"/>
        <v>0</v>
      </c>
      <c r="AE177" s="33">
        <f t="shared" si="165"/>
        <v>0</v>
      </c>
      <c r="AF177" s="33"/>
      <c r="AG177" s="6">
        <f t="shared" si="166"/>
        <v>0</v>
      </c>
      <c r="AH177" s="33">
        <f t="shared" si="166"/>
        <v>0</v>
      </c>
      <c r="AI177" s="33"/>
      <c r="AJ177" s="6">
        <f t="shared" ref="AJ177:AJ186" si="171">0</f>
        <v>0</v>
      </c>
      <c r="AK177" s="33">
        <f>2113262</f>
        <v>2113262</v>
      </c>
      <c r="AL177" s="33"/>
      <c r="AM177" s="6">
        <f t="shared" ref="AM177:AM186" si="172">0</f>
        <v>0</v>
      </c>
      <c r="AN177" s="6">
        <f>1692862.01</f>
        <v>1692862.01</v>
      </c>
      <c r="AO177" s="33">
        <f t="shared" ref="AO177:AO184" si="173">0</f>
        <v>0</v>
      </c>
      <c r="AP177" s="33"/>
      <c r="AQ177" s="6">
        <f t="shared" ref="AQ177:AX184" si="174">0</f>
        <v>0</v>
      </c>
      <c r="AR177" s="6">
        <f t="shared" si="174"/>
        <v>0</v>
      </c>
      <c r="AS177" s="6">
        <f t="shared" si="174"/>
        <v>0</v>
      </c>
      <c r="AT177" s="6">
        <f t="shared" si="174"/>
        <v>0</v>
      </c>
      <c r="AU177" s="6">
        <f t="shared" si="174"/>
        <v>0</v>
      </c>
      <c r="AV177" s="6">
        <f t="shared" si="174"/>
        <v>0</v>
      </c>
      <c r="AW177" s="6">
        <f t="shared" si="174"/>
        <v>0</v>
      </c>
      <c r="AX177" s="6">
        <f t="shared" si="174"/>
        <v>0</v>
      </c>
      <c r="AY177" s="33">
        <f>1692862.01</f>
        <v>1692862.01</v>
      </c>
      <c r="AZ177" s="33"/>
      <c r="BA177" s="33"/>
      <c r="BB177" s="6">
        <f t="shared" si="170"/>
        <v>0</v>
      </c>
    </row>
    <row r="178" spans="1:54" s="1" customFormat="1" ht="33.950000000000003" customHeight="1">
      <c r="A178" s="41" t="s">
        <v>329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4" t="s">
        <v>330</v>
      </c>
      <c r="N178" s="44"/>
      <c r="O178" s="44" t="s">
        <v>331</v>
      </c>
      <c r="P178" s="44"/>
      <c r="Q178" s="44"/>
      <c r="R178" s="44" t="s">
        <v>68</v>
      </c>
      <c r="S178" s="44"/>
      <c r="T178" s="44"/>
      <c r="U178" s="33">
        <f t="shared" ref="U178:U186" si="175">0</f>
        <v>0</v>
      </c>
      <c r="V178" s="33"/>
      <c r="W178" s="33">
        <f t="shared" si="162"/>
        <v>0</v>
      </c>
      <c r="X178" s="33"/>
      <c r="Y178" s="33">
        <f t="shared" si="163"/>
        <v>0</v>
      </c>
      <c r="Z178" s="33"/>
      <c r="AA178" s="6">
        <f t="shared" si="164"/>
        <v>0</v>
      </c>
      <c r="AB178" s="33">
        <f t="shared" si="164"/>
        <v>0</v>
      </c>
      <c r="AC178" s="33"/>
      <c r="AD178" s="6">
        <f t="shared" si="165"/>
        <v>0</v>
      </c>
      <c r="AE178" s="33">
        <f t="shared" si="165"/>
        <v>0</v>
      </c>
      <c r="AF178" s="33"/>
      <c r="AG178" s="6">
        <f t="shared" si="166"/>
        <v>0</v>
      </c>
      <c r="AH178" s="33">
        <f t="shared" si="166"/>
        <v>0</v>
      </c>
      <c r="AI178" s="33"/>
      <c r="AJ178" s="6">
        <f t="shared" si="171"/>
        <v>0</v>
      </c>
      <c r="AK178" s="33">
        <f t="shared" ref="AK178:AK186" si="176">0</f>
        <v>0</v>
      </c>
      <c r="AL178" s="33"/>
      <c r="AM178" s="6">
        <f t="shared" si="172"/>
        <v>0</v>
      </c>
      <c r="AN178" s="6">
        <f t="shared" ref="AN178:AN184" si="177">0</f>
        <v>0</v>
      </c>
      <c r="AO178" s="33">
        <f t="shared" si="173"/>
        <v>0</v>
      </c>
      <c r="AP178" s="33"/>
      <c r="AQ178" s="6">
        <f t="shared" si="174"/>
        <v>0</v>
      </c>
      <c r="AR178" s="6">
        <f t="shared" si="174"/>
        <v>0</v>
      </c>
      <c r="AS178" s="6">
        <f t="shared" si="174"/>
        <v>0</v>
      </c>
      <c r="AT178" s="6">
        <f t="shared" si="174"/>
        <v>0</v>
      </c>
      <c r="AU178" s="6">
        <f t="shared" si="174"/>
        <v>0</v>
      </c>
      <c r="AV178" s="6">
        <f t="shared" si="174"/>
        <v>0</v>
      </c>
      <c r="AW178" s="6">
        <f t="shared" si="174"/>
        <v>0</v>
      </c>
      <c r="AX178" s="6">
        <f t="shared" si="174"/>
        <v>0</v>
      </c>
      <c r="AY178" s="33">
        <f t="shared" ref="AY178:AY184" si="178">0</f>
        <v>0</v>
      </c>
      <c r="AZ178" s="33"/>
      <c r="BA178" s="33"/>
      <c r="BB178" s="6">
        <f t="shared" si="170"/>
        <v>0</v>
      </c>
    </row>
    <row r="179" spans="1:54" s="1" customFormat="1" ht="54.95" customHeight="1">
      <c r="A179" s="41" t="s">
        <v>332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4" t="s">
        <v>333</v>
      </c>
      <c r="N179" s="44"/>
      <c r="O179" s="44" t="s">
        <v>334</v>
      </c>
      <c r="P179" s="44"/>
      <c r="Q179" s="44"/>
      <c r="R179" s="44" t="s">
        <v>68</v>
      </c>
      <c r="S179" s="44"/>
      <c r="T179" s="44"/>
      <c r="U179" s="33">
        <f t="shared" si="175"/>
        <v>0</v>
      </c>
      <c r="V179" s="33"/>
      <c r="W179" s="33">
        <f t="shared" si="162"/>
        <v>0</v>
      </c>
      <c r="X179" s="33"/>
      <c r="Y179" s="33">
        <f t="shared" si="163"/>
        <v>0</v>
      </c>
      <c r="Z179" s="33"/>
      <c r="AA179" s="6">
        <f t="shared" si="164"/>
        <v>0</v>
      </c>
      <c r="AB179" s="33">
        <f t="shared" si="164"/>
        <v>0</v>
      </c>
      <c r="AC179" s="33"/>
      <c r="AD179" s="6">
        <f t="shared" si="165"/>
        <v>0</v>
      </c>
      <c r="AE179" s="33">
        <f t="shared" si="165"/>
        <v>0</v>
      </c>
      <c r="AF179" s="33"/>
      <c r="AG179" s="6">
        <f t="shared" si="166"/>
        <v>0</v>
      </c>
      <c r="AH179" s="33">
        <f t="shared" si="166"/>
        <v>0</v>
      </c>
      <c r="AI179" s="33"/>
      <c r="AJ179" s="6">
        <f t="shared" si="171"/>
        <v>0</v>
      </c>
      <c r="AK179" s="33">
        <f t="shared" si="176"/>
        <v>0</v>
      </c>
      <c r="AL179" s="33"/>
      <c r="AM179" s="6">
        <f t="shared" si="172"/>
        <v>0</v>
      </c>
      <c r="AN179" s="6">
        <f t="shared" si="177"/>
        <v>0</v>
      </c>
      <c r="AO179" s="33">
        <f t="shared" si="173"/>
        <v>0</v>
      </c>
      <c r="AP179" s="33"/>
      <c r="AQ179" s="6">
        <f t="shared" si="174"/>
        <v>0</v>
      </c>
      <c r="AR179" s="6">
        <f t="shared" si="174"/>
        <v>0</v>
      </c>
      <c r="AS179" s="6">
        <f t="shared" si="174"/>
        <v>0</v>
      </c>
      <c r="AT179" s="6">
        <f t="shared" si="174"/>
        <v>0</v>
      </c>
      <c r="AU179" s="6">
        <f t="shared" si="174"/>
        <v>0</v>
      </c>
      <c r="AV179" s="6">
        <f t="shared" si="174"/>
        <v>0</v>
      </c>
      <c r="AW179" s="6">
        <f t="shared" si="174"/>
        <v>0</v>
      </c>
      <c r="AX179" s="6">
        <f t="shared" si="174"/>
        <v>0</v>
      </c>
      <c r="AY179" s="33">
        <f t="shared" si="178"/>
        <v>0</v>
      </c>
      <c r="AZ179" s="33"/>
      <c r="BA179" s="33"/>
      <c r="BB179" s="6">
        <f t="shared" si="170"/>
        <v>0</v>
      </c>
    </row>
    <row r="180" spans="1:54" s="1" customFormat="1" ht="14.1" customHeight="1">
      <c r="A180" s="41" t="s">
        <v>335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4" t="s">
        <v>336</v>
      </c>
      <c r="N180" s="44"/>
      <c r="O180" s="44" t="s">
        <v>334</v>
      </c>
      <c r="P180" s="44"/>
      <c r="Q180" s="44"/>
      <c r="R180" s="44" t="s">
        <v>68</v>
      </c>
      <c r="S180" s="44"/>
      <c r="T180" s="44"/>
      <c r="U180" s="33">
        <f t="shared" si="175"/>
        <v>0</v>
      </c>
      <c r="V180" s="33"/>
      <c r="W180" s="33">
        <f t="shared" si="162"/>
        <v>0</v>
      </c>
      <c r="X180" s="33"/>
      <c r="Y180" s="33">
        <f t="shared" si="163"/>
        <v>0</v>
      </c>
      <c r="Z180" s="33"/>
      <c r="AA180" s="6">
        <f t="shared" si="164"/>
        <v>0</v>
      </c>
      <c r="AB180" s="33">
        <f t="shared" si="164"/>
        <v>0</v>
      </c>
      <c r="AC180" s="33"/>
      <c r="AD180" s="6">
        <f t="shared" si="165"/>
        <v>0</v>
      </c>
      <c r="AE180" s="33">
        <f t="shared" si="165"/>
        <v>0</v>
      </c>
      <c r="AF180" s="33"/>
      <c r="AG180" s="6">
        <f t="shared" si="166"/>
        <v>0</v>
      </c>
      <c r="AH180" s="33">
        <f t="shared" si="166"/>
        <v>0</v>
      </c>
      <c r="AI180" s="33"/>
      <c r="AJ180" s="6">
        <f t="shared" si="171"/>
        <v>0</v>
      </c>
      <c r="AK180" s="33">
        <f t="shared" si="176"/>
        <v>0</v>
      </c>
      <c r="AL180" s="33"/>
      <c r="AM180" s="6">
        <f t="shared" si="172"/>
        <v>0</v>
      </c>
      <c r="AN180" s="6">
        <f t="shared" si="177"/>
        <v>0</v>
      </c>
      <c r="AO180" s="33">
        <f t="shared" si="173"/>
        <v>0</v>
      </c>
      <c r="AP180" s="33"/>
      <c r="AQ180" s="6">
        <f t="shared" si="174"/>
        <v>0</v>
      </c>
      <c r="AR180" s="6">
        <f t="shared" si="174"/>
        <v>0</v>
      </c>
      <c r="AS180" s="6">
        <f t="shared" si="174"/>
        <v>0</v>
      </c>
      <c r="AT180" s="6">
        <f t="shared" si="174"/>
        <v>0</v>
      </c>
      <c r="AU180" s="6">
        <f t="shared" si="174"/>
        <v>0</v>
      </c>
      <c r="AV180" s="6">
        <f t="shared" si="174"/>
        <v>0</v>
      </c>
      <c r="AW180" s="6">
        <f t="shared" si="174"/>
        <v>0</v>
      </c>
      <c r="AX180" s="6">
        <f t="shared" si="174"/>
        <v>0</v>
      </c>
      <c r="AY180" s="33">
        <f t="shared" si="178"/>
        <v>0</v>
      </c>
      <c r="AZ180" s="33"/>
      <c r="BA180" s="33"/>
      <c r="BB180" s="6">
        <f t="shared" si="170"/>
        <v>0</v>
      </c>
    </row>
    <row r="181" spans="1:54" s="1" customFormat="1" ht="14.1" customHeight="1">
      <c r="A181" s="42" t="s">
        <v>337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38" t="s">
        <v>338</v>
      </c>
      <c r="N181" s="38"/>
      <c r="O181" s="38" t="s">
        <v>334</v>
      </c>
      <c r="P181" s="38"/>
      <c r="Q181" s="38"/>
      <c r="R181" s="38" t="s">
        <v>68</v>
      </c>
      <c r="S181" s="38"/>
      <c r="T181" s="38"/>
      <c r="U181" s="33">
        <f t="shared" si="175"/>
        <v>0</v>
      </c>
      <c r="V181" s="33"/>
      <c r="W181" s="33">
        <f t="shared" si="162"/>
        <v>0</v>
      </c>
      <c r="X181" s="33"/>
      <c r="Y181" s="33">
        <f t="shared" si="163"/>
        <v>0</v>
      </c>
      <c r="Z181" s="33"/>
      <c r="AA181" s="6">
        <f t="shared" si="164"/>
        <v>0</v>
      </c>
      <c r="AB181" s="33">
        <f t="shared" si="164"/>
        <v>0</v>
      </c>
      <c r="AC181" s="33"/>
      <c r="AD181" s="6">
        <f t="shared" si="165"/>
        <v>0</v>
      </c>
      <c r="AE181" s="33">
        <f t="shared" si="165"/>
        <v>0</v>
      </c>
      <c r="AF181" s="33"/>
      <c r="AG181" s="6">
        <f t="shared" si="166"/>
        <v>0</v>
      </c>
      <c r="AH181" s="33">
        <f t="shared" si="166"/>
        <v>0</v>
      </c>
      <c r="AI181" s="33"/>
      <c r="AJ181" s="6">
        <f t="shared" si="171"/>
        <v>0</v>
      </c>
      <c r="AK181" s="33">
        <f t="shared" si="176"/>
        <v>0</v>
      </c>
      <c r="AL181" s="33"/>
      <c r="AM181" s="6">
        <f t="shared" si="172"/>
        <v>0</v>
      </c>
      <c r="AN181" s="6">
        <f t="shared" si="177"/>
        <v>0</v>
      </c>
      <c r="AO181" s="33">
        <f t="shared" si="173"/>
        <v>0</v>
      </c>
      <c r="AP181" s="33"/>
      <c r="AQ181" s="6">
        <f t="shared" si="174"/>
        <v>0</v>
      </c>
      <c r="AR181" s="6">
        <f t="shared" si="174"/>
        <v>0</v>
      </c>
      <c r="AS181" s="6">
        <f t="shared" si="174"/>
        <v>0</v>
      </c>
      <c r="AT181" s="6">
        <f t="shared" si="174"/>
        <v>0</v>
      </c>
      <c r="AU181" s="6">
        <f t="shared" si="174"/>
        <v>0</v>
      </c>
      <c r="AV181" s="6">
        <f t="shared" si="174"/>
        <v>0</v>
      </c>
      <c r="AW181" s="6">
        <f t="shared" si="174"/>
        <v>0</v>
      </c>
      <c r="AX181" s="6">
        <f t="shared" si="174"/>
        <v>0</v>
      </c>
      <c r="AY181" s="33">
        <f t="shared" si="178"/>
        <v>0</v>
      </c>
      <c r="AZ181" s="33"/>
      <c r="BA181" s="33"/>
      <c r="BB181" s="6">
        <f t="shared" si="170"/>
        <v>0</v>
      </c>
    </row>
    <row r="182" spans="1:54" s="1" customFormat="1" ht="33.950000000000003" customHeight="1">
      <c r="A182" s="42" t="s">
        <v>339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8" t="s">
        <v>340</v>
      </c>
      <c r="N182" s="38"/>
      <c r="O182" s="38" t="s">
        <v>334</v>
      </c>
      <c r="P182" s="38"/>
      <c r="Q182" s="38"/>
      <c r="R182" s="38" t="s">
        <v>68</v>
      </c>
      <c r="S182" s="38"/>
      <c r="T182" s="38"/>
      <c r="U182" s="33">
        <f t="shared" si="175"/>
        <v>0</v>
      </c>
      <c r="V182" s="33"/>
      <c r="W182" s="33">
        <f t="shared" si="162"/>
        <v>0</v>
      </c>
      <c r="X182" s="33"/>
      <c r="Y182" s="33">
        <f t="shared" si="163"/>
        <v>0</v>
      </c>
      <c r="Z182" s="33"/>
      <c r="AA182" s="6">
        <f t="shared" si="164"/>
        <v>0</v>
      </c>
      <c r="AB182" s="33">
        <f t="shared" si="164"/>
        <v>0</v>
      </c>
      <c r="AC182" s="33"/>
      <c r="AD182" s="6">
        <f t="shared" si="165"/>
        <v>0</v>
      </c>
      <c r="AE182" s="33">
        <f t="shared" si="165"/>
        <v>0</v>
      </c>
      <c r="AF182" s="33"/>
      <c r="AG182" s="6">
        <f t="shared" si="166"/>
        <v>0</v>
      </c>
      <c r="AH182" s="33">
        <f t="shared" si="166"/>
        <v>0</v>
      </c>
      <c r="AI182" s="33"/>
      <c r="AJ182" s="6">
        <f t="shared" si="171"/>
        <v>0</v>
      </c>
      <c r="AK182" s="33">
        <f t="shared" si="176"/>
        <v>0</v>
      </c>
      <c r="AL182" s="33"/>
      <c r="AM182" s="6">
        <f t="shared" si="172"/>
        <v>0</v>
      </c>
      <c r="AN182" s="6">
        <f t="shared" si="177"/>
        <v>0</v>
      </c>
      <c r="AO182" s="33">
        <f t="shared" si="173"/>
        <v>0</v>
      </c>
      <c r="AP182" s="33"/>
      <c r="AQ182" s="6">
        <f t="shared" si="174"/>
        <v>0</v>
      </c>
      <c r="AR182" s="6">
        <f t="shared" si="174"/>
        <v>0</v>
      </c>
      <c r="AS182" s="6">
        <f t="shared" si="174"/>
        <v>0</v>
      </c>
      <c r="AT182" s="6">
        <f t="shared" si="174"/>
        <v>0</v>
      </c>
      <c r="AU182" s="6">
        <f t="shared" si="174"/>
        <v>0</v>
      </c>
      <c r="AV182" s="6">
        <f t="shared" si="174"/>
        <v>0</v>
      </c>
      <c r="AW182" s="6">
        <f t="shared" si="174"/>
        <v>0</v>
      </c>
      <c r="AX182" s="6">
        <f t="shared" si="174"/>
        <v>0</v>
      </c>
      <c r="AY182" s="33">
        <f t="shared" si="178"/>
        <v>0</v>
      </c>
      <c r="AZ182" s="33"/>
      <c r="BA182" s="33"/>
      <c r="BB182" s="6">
        <f t="shared" si="170"/>
        <v>0</v>
      </c>
    </row>
    <row r="183" spans="1:54" s="1" customFormat="1" ht="24" customHeight="1">
      <c r="A183" s="41" t="s">
        <v>341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4" t="s">
        <v>342</v>
      </c>
      <c r="N183" s="44"/>
      <c r="O183" s="44" t="s">
        <v>67</v>
      </c>
      <c r="P183" s="44"/>
      <c r="Q183" s="44"/>
      <c r="R183" s="44" t="s">
        <v>68</v>
      </c>
      <c r="S183" s="44"/>
      <c r="T183" s="44"/>
      <c r="U183" s="33">
        <f t="shared" si="175"/>
        <v>0</v>
      </c>
      <c r="V183" s="33"/>
      <c r="W183" s="33">
        <f t="shared" si="162"/>
        <v>0</v>
      </c>
      <c r="X183" s="33"/>
      <c r="Y183" s="33">
        <f t="shared" si="163"/>
        <v>0</v>
      </c>
      <c r="Z183" s="33"/>
      <c r="AA183" s="6">
        <f t="shared" si="164"/>
        <v>0</v>
      </c>
      <c r="AB183" s="33">
        <f t="shared" si="164"/>
        <v>0</v>
      </c>
      <c r="AC183" s="33"/>
      <c r="AD183" s="6">
        <f t="shared" si="165"/>
        <v>0</v>
      </c>
      <c r="AE183" s="33">
        <f t="shared" si="165"/>
        <v>0</v>
      </c>
      <c r="AF183" s="33"/>
      <c r="AG183" s="6">
        <f t="shared" si="166"/>
        <v>0</v>
      </c>
      <c r="AH183" s="33">
        <f t="shared" si="166"/>
        <v>0</v>
      </c>
      <c r="AI183" s="33"/>
      <c r="AJ183" s="6">
        <f t="shared" si="171"/>
        <v>0</v>
      </c>
      <c r="AK183" s="33">
        <f t="shared" si="176"/>
        <v>0</v>
      </c>
      <c r="AL183" s="33"/>
      <c r="AM183" s="6">
        <f t="shared" si="172"/>
        <v>0</v>
      </c>
      <c r="AN183" s="6">
        <f t="shared" si="177"/>
        <v>0</v>
      </c>
      <c r="AO183" s="33">
        <f t="shared" si="173"/>
        <v>0</v>
      </c>
      <c r="AP183" s="33"/>
      <c r="AQ183" s="6">
        <f t="shared" si="174"/>
        <v>0</v>
      </c>
      <c r="AR183" s="6">
        <f t="shared" si="174"/>
        <v>0</v>
      </c>
      <c r="AS183" s="6">
        <f t="shared" si="174"/>
        <v>0</v>
      </c>
      <c r="AT183" s="6">
        <f t="shared" si="174"/>
        <v>0</v>
      </c>
      <c r="AU183" s="6">
        <f t="shared" si="174"/>
        <v>0</v>
      </c>
      <c r="AV183" s="6">
        <f t="shared" si="174"/>
        <v>0</v>
      </c>
      <c r="AW183" s="6">
        <f t="shared" si="174"/>
        <v>0</v>
      </c>
      <c r="AX183" s="6">
        <f t="shared" si="174"/>
        <v>0</v>
      </c>
      <c r="AY183" s="33">
        <f t="shared" si="178"/>
        <v>0</v>
      </c>
      <c r="AZ183" s="33"/>
      <c r="BA183" s="33"/>
      <c r="BB183" s="6">
        <f t="shared" si="170"/>
        <v>0</v>
      </c>
    </row>
    <row r="184" spans="1:54" s="1" customFormat="1" ht="33.950000000000003" customHeight="1">
      <c r="A184" s="41" t="s">
        <v>343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4" t="s">
        <v>344</v>
      </c>
      <c r="N184" s="44"/>
      <c r="O184" s="44" t="s">
        <v>67</v>
      </c>
      <c r="P184" s="44"/>
      <c r="Q184" s="44"/>
      <c r="R184" s="44" t="s">
        <v>68</v>
      </c>
      <c r="S184" s="44"/>
      <c r="T184" s="44"/>
      <c r="U184" s="33">
        <f t="shared" si="175"/>
        <v>0</v>
      </c>
      <c r="V184" s="33"/>
      <c r="W184" s="33">
        <f t="shared" si="162"/>
        <v>0</v>
      </c>
      <c r="X184" s="33"/>
      <c r="Y184" s="33">
        <f t="shared" si="163"/>
        <v>0</v>
      </c>
      <c r="Z184" s="33"/>
      <c r="AA184" s="6">
        <f t="shared" si="164"/>
        <v>0</v>
      </c>
      <c r="AB184" s="33">
        <f t="shared" si="164"/>
        <v>0</v>
      </c>
      <c r="AC184" s="33"/>
      <c r="AD184" s="6">
        <f t="shared" si="165"/>
        <v>0</v>
      </c>
      <c r="AE184" s="33">
        <f t="shared" si="165"/>
        <v>0</v>
      </c>
      <c r="AF184" s="33"/>
      <c r="AG184" s="6">
        <f t="shared" si="166"/>
        <v>0</v>
      </c>
      <c r="AH184" s="33">
        <f t="shared" si="166"/>
        <v>0</v>
      </c>
      <c r="AI184" s="33"/>
      <c r="AJ184" s="6">
        <f t="shared" si="171"/>
        <v>0</v>
      </c>
      <c r="AK184" s="33">
        <f t="shared" si="176"/>
        <v>0</v>
      </c>
      <c r="AL184" s="33"/>
      <c r="AM184" s="6">
        <f t="shared" si="172"/>
        <v>0</v>
      </c>
      <c r="AN184" s="6">
        <f t="shared" si="177"/>
        <v>0</v>
      </c>
      <c r="AO184" s="33">
        <f t="shared" si="173"/>
        <v>0</v>
      </c>
      <c r="AP184" s="33"/>
      <c r="AQ184" s="6">
        <f t="shared" si="174"/>
        <v>0</v>
      </c>
      <c r="AR184" s="6">
        <f t="shared" si="174"/>
        <v>0</v>
      </c>
      <c r="AS184" s="6">
        <f t="shared" si="174"/>
        <v>0</v>
      </c>
      <c r="AT184" s="6">
        <f t="shared" si="174"/>
        <v>0</v>
      </c>
      <c r="AU184" s="6">
        <f t="shared" si="174"/>
        <v>0</v>
      </c>
      <c r="AV184" s="6">
        <f t="shared" si="174"/>
        <v>0</v>
      </c>
      <c r="AW184" s="6">
        <f t="shared" si="174"/>
        <v>0</v>
      </c>
      <c r="AX184" s="6">
        <f t="shared" si="174"/>
        <v>0</v>
      </c>
      <c r="AY184" s="33">
        <f t="shared" si="178"/>
        <v>0</v>
      </c>
      <c r="AZ184" s="33"/>
      <c r="BA184" s="33"/>
      <c r="BB184" s="6">
        <f t="shared" si="170"/>
        <v>0</v>
      </c>
    </row>
    <row r="185" spans="1:54" s="1" customFormat="1" ht="45" customHeight="1">
      <c r="A185" s="41" t="s">
        <v>345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4" t="s">
        <v>346</v>
      </c>
      <c r="N185" s="44"/>
      <c r="O185" s="44" t="s">
        <v>67</v>
      </c>
      <c r="P185" s="44"/>
      <c r="Q185" s="44"/>
      <c r="R185" s="44" t="s">
        <v>68</v>
      </c>
      <c r="S185" s="44"/>
      <c r="T185" s="44"/>
      <c r="U185" s="33">
        <f t="shared" si="175"/>
        <v>0</v>
      </c>
      <c r="V185" s="33"/>
      <c r="W185" s="33">
        <f t="shared" si="162"/>
        <v>0</v>
      </c>
      <c r="X185" s="33"/>
      <c r="Y185" s="33">
        <f t="shared" si="163"/>
        <v>0</v>
      </c>
      <c r="Z185" s="33"/>
      <c r="AA185" s="6">
        <f t="shared" si="164"/>
        <v>0</v>
      </c>
      <c r="AB185" s="33">
        <f t="shared" si="164"/>
        <v>0</v>
      </c>
      <c r="AC185" s="33"/>
      <c r="AD185" s="6">
        <f t="shared" si="165"/>
        <v>0</v>
      </c>
      <c r="AE185" s="33">
        <f t="shared" si="165"/>
        <v>0</v>
      </c>
      <c r="AF185" s="33"/>
      <c r="AG185" s="6">
        <f t="shared" si="166"/>
        <v>0</v>
      </c>
      <c r="AH185" s="33">
        <f t="shared" si="166"/>
        <v>0</v>
      </c>
      <c r="AI185" s="33"/>
      <c r="AJ185" s="6">
        <f t="shared" si="171"/>
        <v>0</v>
      </c>
      <c r="AK185" s="33">
        <f t="shared" si="176"/>
        <v>0</v>
      </c>
      <c r="AL185" s="33"/>
      <c r="AM185" s="6">
        <f t="shared" si="172"/>
        <v>0</v>
      </c>
      <c r="AN185" s="4" t="s">
        <v>243</v>
      </c>
      <c r="AO185" s="34" t="s">
        <v>243</v>
      </c>
      <c r="AP185" s="34"/>
      <c r="AQ185" s="4" t="s">
        <v>243</v>
      </c>
      <c r="AR185" s="4" t="s">
        <v>243</v>
      </c>
      <c r="AS185" s="4" t="s">
        <v>243</v>
      </c>
      <c r="AT185" s="4" t="s">
        <v>243</v>
      </c>
      <c r="AU185" s="4" t="s">
        <v>243</v>
      </c>
      <c r="AV185" s="4" t="s">
        <v>243</v>
      </c>
      <c r="AW185" s="4" t="s">
        <v>243</v>
      </c>
      <c r="AX185" s="4" t="s">
        <v>243</v>
      </c>
      <c r="AY185" s="34" t="s">
        <v>243</v>
      </c>
      <c r="AZ185" s="34"/>
      <c r="BA185" s="34"/>
      <c r="BB185" s="4" t="s">
        <v>243</v>
      </c>
    </row>
    <row r="186" spans="1:54" s="1" customFormat="1" ht="14.1" customHeight="1">
      <c r="A186" s="41" t="s">
        <v>347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4" t="s">
        <v>348</v>
      </c>
      <c r="N186" s="44"/>
      <c r="O186" s="44" t="s">
        <v>67</v>
      </c>
      <c r="P186" s="44"/>
      <c r="Q186" s="44"/>
      <c r="R186" s="44" t="s">
        <v>68</v>
      </c>
      <c r="S186" s="44"/>
      <c r="T186" s="44"/>
      <c r="U186" s="33">
        <f t="shared" si="175"/>
        <v>0</v>
      </c>
      <c r="V186" s="33"/>
      <c r="W186" s="33">
        <f t="shared" si="162"/>
        <v>0</v>
      </c>
      <c r="X186" s="33"/>
      <c r="Y186" s="33">
        <f t="shared" si="163"/>
        <v>0</v>
      </c>
      <c r="Z186" s="33"/>
      <c r="AA186" s="6">
        <f t="shared" si="164"/>
        <v>0</v>
      </c>
      <c r="AB186" s="33">
        <f t="shared" si="164"/>
        <v>0</v>
      </c>
      <c r="AC186" s="33"/>
      <c r="AD186" s="6">
        <f t="shared" si="165"/>
        <v>0</v>
      </c>
      <c r="AE186" s="33">
        <f t="shared" si="165"/>
        <v>0</v>
      </c>
      <c r="AF186" s="33"/>
      <c r="AG186" s="6">
        <f t="shared" si="166"/>
        <v>0</v>
      </c>
      <c r="AH186" s="33">
        <f t="shared" si="166"/>
        <v>0</v>
      </c>
      <c r="AI186" s="33"/>
      <c r="AJ186" s="6">
        <f t="shared" si="171"/>
        <v>0</v>
      </c>
      <c r="AK186" s="33">
        <f t="shared" si="176"/>
        <v>0</v>
      </c>
      <c r="AL186" s="33"/>
      <c r="AM186" s="6">
        <f t="shared" si="172"/>
        <v>0</v>
      </c>
      <c r="AN186" s="6">
        <f>0</f>
        <v>0</v>
      </c>
      <c r="AO186" s="33">
        <f>0</f>
        <v>0</v>
      </c>
      <c r="AP186" s="33"/>
      <c r="AQ186" s="6">
        <f t="shared" ref="AQ186:AY186" si="179">0</f>
        <v>0</v>
      </c>
      <c r="AR186" s="6">
        <f t="shared" si="179"/>
        <v>0</v>
      </c>
      <c r="AS186" s="6">
        <f t="shared" si="179"/>
        <v>0</v>
      </c>
      <c r="AT186" s="6">
        <f t="shared" si="179"/>
        <v>0</v>
      </c>
      <c r="AU186" s="6">
        <f t="shared" si="179"/>
        <v>0</v>
      </c>
      <c r="AV186" s="6">
        <f t="shared" si="179"/>
        <v>0</v>
      </c>
      <c r="AW186" s="6">
        <f t="shared" si="179"/>
        <v>0</v>
      </c>
      <c r="AX186" s="6">
        <f t="shared" si="179"/>
        <v>0</v>
      </c>
      <c r="AY186" s="33">
        <f t="shared" si="179"/>
        <v>0</v>
      </c>
      <c r="AZ186" s="33"/>
      <c r="BA186" s="33"/>
      <c r="BB186" s="6">
        <f>0</f>
        <v>0</v>
      </c>
    </row>
    <row r="187" spans="1:54" s="1" customFormat="1" ht="14.1" customHeight="1">
      <c r="A187" s="9" t="s">
        <v>16</v>
      </c>
      <c r="B187" s="52" t="s">
        <v>144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36" t="s">
        <v>16</v>
      </c>
      <c r="N187" s="36"/>
      <c r="O187" s="36" t="s">
        <v>16</v>
      </c>
      <c r="P187" s="36"/>
      <c r="Q187" s="36"/>
      <c r="R187" s="36" t="s">
        <v>16</v>
      </c>
      <c r="S187" s="36"/>
      <c r="T187" s="36"/>
      <c r="U187" s="29" t="s">
        <v>16</v>
      </c>
      <c r="V187" s="29"/>
      <c r="W187" s="29" t="s">
        <v>16</v>
      </c>
      <c r="X187" s="29"/>
      <c r="Y187" s="29" t="s">
        <v>16</v>
      </c>
      <c r="Z187" s="29"/>
      <c r="AA187" s="7" t="s">
        <v>16</v>
      </c>
      <c r="AB187" s="29" t="s">
        <v>16</v>
      </c>
      <c r="AC187" s="29"/>
      <c r="AD187" s="7" t="s">
        <v>16</v>
      </c>
      <c r="AE187" s="29" t="s">
        <v>16</v>
      </c>
      <c r="AF187" s="29"/>
      <c r="AG187" s="7" t="s">
        <v>16</v>
      </c>
      <c r="AH187" s="29" t="s">
        <v>16</v>
      </c>
      <c r="AI187" s="29"/>
      <c r="AJ187" s="7" t="s">
        <v>16</v>
      </c>
      <c r="AK187" s="29" t="s">
        <v>16</v>
      </c>
      <c r="AL187" s="29"/>
      <c r="AM187" s="7" t="s">
        <v>16</v>
      </c>
      <c r="AN187" s="7" t="s">
        <v>16</v>
      </c>
      <c r="AO187" s="29" t="s">
        <v>16</v>
      </c>
      <c r="AP187" s="29"/>
      <c r="AQ187" s="7" t="s">
        <v>16</v>
      </c>
      <c r="AR187" s="7" t="s">
        <v>16</v>
      </c>
      <c r="AS187" s="7" t="s">
        <v>16</v>
      </c>
      <c r="AT187" s="7" t="s">
        <v>16</v>
      </c>
      <c r="AU187" s="7" t="s">
        <v>16</v>
      </c>
      <c r="AV187" s="7" t="s">
        <v>16</v>
      </c>
      <c r="AW187" s="7" t="s">
        <v>16</v>
      </c>
      <c r="AX187" s="7" t="s">
        <v>16</v>
      </c>
      <c r="AY187" s="29" t="s">
        <v>16</v>
      </c>
      <c r="AZ187" s="29"/>
      <c r="BA187" s="29"/>
      <c r="BB187" s="7" t="s">
        <v>16</v>
      </c>
    </row>
    <row r="188" spans="1:54" s="1" customFormat="1" ht="14.1" customHeight="1">
      <c r="A188" s="10" t="s">
        <v>16</v>
      </c>
      <c r="B188" s="51" t="s">
        <v>349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31" t="s">
        <v>350</v>
      </c>
      <c r="N188" s="31"/>
      <c r="O188" s="31" t="s">
        <v>351</v>
      </c>
      <c r="P188" s="31"/>
      <c r="Q188" s="31"/>
      <c r="R188" s="31" t="s">
        <v>68</v>
      </c>
      <c r="S188" s="31"/>
      <c r="T188" s="31"/>
      <c r="U188" s="27">
        <f>0</f>
        <v>0</v>
      </c>
      <c r="V188" s="27"/>
      <c r="W188" s="27">
        <f>0</f>
        <v>0</v>
      </c>
      <c r="X188" s="27"/>
      <c r="Y188" s="27">
        <f>0</f>
        <v>0</v>
      </c>
      <c r="Z188" s="27"/>
      <c r="AA188" s="8">
        <f>0</f>
        <v>0</v>
      </c>
      <c r="AB188" s="27">
        <f>0</f>
        <v>0</v>
      </c>
      <c r="AC188" s="27"/>
      <c r="AD188" s="8">
        <f>0</f>
        <v>0</v>
      </c>
      <c r="AE188" s="27">
        <f>0</f>
        <v>0</v>
      </c>
      <c r="AF188" s="27"/>
      <c r="AG188" s="8">
        <f>0</f>
        <v>0</v>
      </c>
      <c r="AH188" s="27">
        <f>0</f>
        <v>0</v>
      </c>
      <c r="AI188" s="27"/>
      <c r="AJ188" s="8">
        <f>0</f>
        <v>0</v>
      </c>
      <c r="AK188" s="27">
        <f>0</f>
        <v>0</v>
      </c>
      <c r="AL188" s="27"/>
      <c r="AM188" s="8">
        <f t="shared" ref="AM188:AO189" si="180">0</f>
        <v>0</v>
      </c>
      <c r="AN188" s="8">
        <f t="shared" si="180"/>
        <v>0</v>
      </c>
      <c r="AO188" s="27">
        <f t="shared" si="180"/>
        <v>0</v>
      </c>
      <c r="AP188" s="27"/>
      <c r="AQ188" s="8">
        <f t="shared" ref="AQ188:AY189" si="181">0</f>
        <v>0</v>
      </c>
      <c r="AR188" s="8">
        <f t="shared" si="181"/>
        <v>0</v>
      </c>
      <c r="AS188" s="8">
        <f t="shared" si="181"/>
        <v>0</v>
      </c>
      <c r="AT188" s="8">
        <f t="shared" si="181"/>
        <v>0</v>
      </c>
      <c r="AU188" s="8">
        <f t="shared" si="181"/>
        <v>0</v>
      </c>
      <c r="AV188" s="8">
        <f t="shared" si="181"/>
        <v>0</v>
      </c>
      <c r="AW188" s="8">
        <f t="shared" si="181"/>
        <v>0</v>
      </c>
      <c r="AX188" s="8">
        <f t="shared" si="181"/>
        <v>0</v>
      </c>
      <c r="AY188" s="27">
        <f t="shared" si="181"/>
        <v>0</v>
      </c>
      <c r="AZ188" s="27"/>
      <c r="BA188" s="27"/>
      <c r="BB188" s="8">
        <f>0</f>
        <v>0</v>
      </c>
    </row>
    <row r="189" spans="1:54" s="1" customFormat="1" ht="14.1" customHeight="1">
      <c r="A189" s="41" t="s">
        <v>352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4" t="s">
        <v>353</v>
      </c>
      <c r="N189" s="44"/>
      <c r="O189" s="44" t="s">
        <v>354</v>
      </c>
      <c r="P189" s="44"/>
      <c r="Q189" s="44"/>
      <c r="R189" s="44" t="s">
        <v>68</v>
      </c>
      <c r="S189" s="44"/>
      <c r="T189" s="44"/>
      <c r="U189" s="33">
        <f>0</f>
        <v>0</v>
      </c>
      <c r="V189" s="33"/>
      <c r="W189" s="33">
        <f>0</f>
        <v>0</v>
      </c>
      <c r="X189" s="33"/>
      <c r="Y189" s="33">
        <f>0</f>
        <v>0</v>
      </c>
      <c r="Z189" s="33"/>
      <c r="AA189" s="6">
        <f>0</f>
        <v>0</v>
      </c>
      <c r="AB189" s="33">
        <f>0</f>
        <v>0</v>
      </c>
      <c r="AC189" s="33"/>
      <c r="AD189" s="6">
        <f>0</f>
        <v>0</v>
      </c>
      <c r="AE189" s="33">
        <f>0</f>
        <v>0</v>
      </c>
      <c r="AF189" s="33"/>
      <c r="AG189" s="6">
        <f>0</f>
        <v>0</v>
      </c>
      <c r="AH189" s="33">
        <f>0</f>
        <v>0</v>
      </c>
      <c r="AI189" s="33"/>
      <c r="AJ189" s="6">
        <f>0</f>
        <v>0</v>
      </c>
      <c r="AK189" s="33">
        <f>0</f>
        <v>0</v>
      </c>
      <c r="AL189" s="33"/>
      <c r="AM189" s="6">
        <f t="shared" si="180"/>
        <v>0</v>
      </c>
      <c r="AN189" s="6">
        <f t="shared" si="180"/>
        <v>0</v>
      </c>
      <c r="AO189" s="33">
        <f t="shared" si="180"/>
        <v>0</v>
      </c>
      <c r="AP189" s="33"/>
      <c r="AQ189" s="6">
        <f t="shared" si="181"/>
        <v>0</v>
      </c>
      <c r="AR189" s="6">
        <f t="shared" si="181"/>
        <v>0</v>
      </c>
      <c r="AS189" s="6">
        <f t="shared" si="181"/>
        <v>0</v>
      </c>
      <c r="AT189" s="6">
        <f t="shared" si="181"/>
        <v>0</v>
      </c>
      <c r="AU189" s="6">
        <f t="shared" si="181"/>
        <v>0</v>
      </c>
      <c r="AV189" s="6">
        <f t="shared" si="181"/>
        <v>0</v>
      </c>
      <c r="AW189" s="6">
        <f t="shared" si="181"/>
        <v>0</v>
      </c>
      <c r="AX189" s="6">
        <f t="shared" si="181"/>
        <v>0</v>
      </c>
      <c r="AY189" s="33">
        <f t="shared" si="181"/>
        <v>0</v>
      </c>
      <c r="AZ189" s="33"/>
      <c r="BA189" s="33"/>
      <c r="BB189" s="6">
        <f>0</f>
        <v>0</v>
      </c>
    </row>
    <row r="190" spans="1:54" s="1" customFormat="1" ht="14.1" customHeight="1">
      <c r="A190" s="55" t="s">
        <v>16</v>
      </c>
      <c r="B190" s="55"/>
      <c r="C190" s="52" t="s">
        <v>197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36" t="s">
        <v>16</v>
      </c>
      <c r="N190" s="36"/>
      <c r="O190" s="36" t="s">
        <v>16</v>
      </c>
      <c r="P190" s="36"/>
      <c r="Q190" s="36"/>
      <c r="R190" s="36" t="s">
        <v>16</v>
      </c>
      <c r="S190" s="36"/>
      <c r="T190" s="36"/>
      <c r="U190" s="29" t="s">
        <v>16</v>
      </c>
      <c r="V190" s="29"/>
      <c r="W190" s="29" t="s">
        <v>16</v>
      </c>
      <c r="X190" s="29"/>
      <c r="Y190" s="29" t="s">
        <v>16</v>
      </c>
      <c r="Z190" s="29"/>
      <c r="AA190" s="7" t="s">
        <v>16</v>
      </c>
      <c r="AB190" s="29" t="s">
        <v>16</v>
      </c>
      <c r="AC190" s="29"/>
      <c r="AD190" s="7" t="s">
        <v>16</v>
      </c>
      <c r="AE190" s="29" t="s">
        <v>16</v>
      </c>
      <c r="AF190" s="29"/>
      <c r="AG190" s="7" t="s">
        <v>16</v>
      </c>
      <c r="AH190" s="29" t="s">
        <v>16</v>
      </c>
      <c r="AI190" s="29"/>
      <c r="AJ190" s="7" t="s">
        <v>16</v>
      </c>
      <c r="AK190" s="29" t="s">
        <v>16</v>
      </c>
      <c r="AL190" s="29"/>
      <c r="AM190" s="7" t="s">
        <v>16</v>
      </c>
      <c r="AN190" s="7" t="s">
        <v>16</v>
      </c>
      <c r="AO190" s="29" t="s">
        <v>16</v>
      </c>
      <c r="AP190" s="29"/>
      <c r="AQ190" s="7" t="s">
        <v>16</v>
      </c>
      <c r="AR190" s="7" t="s">
        <v>16</v>
      </c>
      <c r="AS190" s="7" t="s">
        <v>16</v>
      </c>
      <c r="AT190" s="7" t="s">
        <v>16</v>
      </c>
      <c r="AU190" s="7" t="s">
        <v>16</v>
      </c>
      <c r="AV190" s="7" t="s">
        <v>16</v>
      </c>
      <c r="AW190" s="7" t="s">
        <v>16</v>
      </c>
      <c r="AX190" s="7" t="s">
        <v>16</v>
      </c>
      <c r="AY190" s="29" t="s">
        <v>16</v>
      </c>
      <c r="AZ190" s="29"/>
      <c r="BA190" s="29"/>
      <c r="BB190" s="7" t="s">
        <v>16</v>
      </c>
    </row>
    <row r="191" spans="1:54" s="1" customFormat="1" ht="24" customHeight="1">
      <c r="A191" s="30" t="s">
        <v>355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 t="s">
        <v>356</v>
      </c>
      <c r="N191" s="31"/>
      <c r="O191" s="31" t="s">
        <v>351</v>
      </c>
      <c r="P191" s="31"/>
      <c r="Q191" s="31"/>
      <c r="R191" s="31" t="s">
        <v>68</v>
      </c>
      <c r="S191" s="31"/>
      <c r="T191" s="31"/>
      <c r="U191" s="27">
        <f t="shared" ref="U191:U208" si="182">0</f>
        <v>0</v>
      </c>
      <c r="V191" s="27"/>
      <c r="W191" s="27">
        <f t="shared" ref="W191:W208" si="183">0</f>
        <v>0</v>
      </c>
      <c r="X191" s="27"/>
      <c r="Y191" s="27">
        <f t="shared" ref="Y191:Y208" si="184">0</f>
        <v>0</v>
      </c>
      <c r="Z191" s="27"/>
      <c r="AA191" s="8">
        <f t="shared" ref="AA191:AB208" si="185">0</f>
        <v>0</v>
      </c>
      <c r="AB191" s="27">
        <f t="shared" si="185"/>
        <v>0</v>
      </c>
      <c r="AC191" s="27"/>
      <c r="AD191" s="8">
        <f t="shared" ref="AD191:AE208" si="186">0</f>
        <v>0</v>
      </c>
      <c r="AE191" s="27">
        <f t="shared" si="186"/>
        <v>0</v>
      </c>
      <c r="AF191" s="27"/>
      <c r="AG191" s="8">
        <f t="shared" ref="AG191:AH208" si="187">0</f>
        <v>0</v>
      </c>
      <c r="AH191" s="27">
        <f t="shared" si="187"/>
        <v>0</v>
      </c>
      <c r="AI191" s="27"/>
      <c r="AJ191" s="8">
        <f t="shared" ref="AJ191:AK208" si="188">0</f>
        <v>0</v>
      </c>
      <c r="AK191" s="27">
        <f t="shared" si="188"/>
        <v>0</v>
      </c>
      <c r="AL191" s="27"/>
      <c r="AM191" s="8">
        <f t="shared" ref="AM191:AO208" si="189">0</f>
        <v>0</v>
      </c>
      <c r="AN191" s="8">
        <f t="shared" si="189"/>
        <v>0</v>
      </c>
      <c r="AO191" s="27">
        <f t="shared" si="189"/>
        <v>0</v>
      </c>
      <c r="AP191" s="27"/>
      <c r="AQ191" s="8">
        <f t="shared" ref="AQ191:AY200" si="190">0</f>
        <v>0</v>
      </c>
      <c r="AR191" s="8">
        <f t="shared" si="190"/>
        <v>0</v>
      </c>
      <c r="AS191" s="8">
        <f t="shared" si="190"/>
        <v>0</v>
      </c>
      <c r="AT191" s="8">
        <f t="shared" si="190"/>
        <v>0</v>
      </c>
      <c r="AU191" s="8">
        <f t="shared" si="190"/>
        <v>0</v>
      </c>
      <c r="AV191" s="8">
        <f t="shared" si="190"/>
        <v>0</v>
      </c>
      <c r="AW191" s="8">
        <f t="shared" si="190"/>
        <v>0</v>
      </c>
      <c r="AX191" s="8">
        <f t="shared" si="190"/>
        <v>0</v>
      </c>
      <c r="AY191" s="27">
        <f t="shared" si="190"/>
        <v>0</v>
      </c>
      <c r="AZ191" s="27"/>
      <c r="BA191" s="27"/>
      <c r="BB191" s="8">
        <f t="shared" ref="BB191:BB208" si="191">0</f>
        <v>0</v>
      </c>
    </row>
    <row r="192" spans="1:54" s="1" customFormat="1" ht="14.1" customHeight="1">
      <c r="A192" s="42" t="s">
        <v>357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8" t="s">
        <v>358</v>
      </c>
      <c r="N192" s="38"/>
      <c r="O192" s="38" t="s">
        <v>351</v>
      </c>
      <c r="P192" s="38"/>
      <c r="Q192" s="38"/>
      <c r="R192" s="38" t="s">
        <v>68</v>
      </c>
      <c r="S192" s="38"/>
      <c r="T192" s="38"/>
      <c r="U192" s="33">
        <f t="shared" si="182"/>
        <v>0</v>
      </c>
      <c r="V192" s="33"/>
      <c r="W192" s="33">
        <f t="shared" si="183"/>
        <v>0</v>
      </c>
      <c r="X192" s="33"/>
      <c r="Y192" s="33">
        <f t="shared" si="184"/>
        <v>0</v>
      </c>
      <c r="Z192" s="33"/>
      <c r="AA192" s="6">
        <f t="shared" si="185"/>
        <v>0</v>
      </c>
      <c r="AB192" s="33">
        <f t="shared" si="185"/>
        <v>0</v>
      </c>
      <c r="AC192" s="33"/>
      <c r="AD192" s="6">
        <f t="shared" si="186"/>
        <v>0</v>
      </c>
      <c r="AE192" s="33">
        <f t="shared" si="186"/>
        <v>0</v>
      </c>
      <c r="AF192" s="33"/>
      <c r="AG192" s="6">
        <f t="shared" si="187"/>
        <v>0</v>
      </c>
      <c r="AH192" s="33">
        <f t="shared" si="187"/>
        <v>0</v>
      </c>
      <c r="AI192" s="33"/>
      <c r="AJ192" s="6">
        <f t="shared" si="188"/>
        <v>0</v>
      </c>
      <c r="AK192" s="33">
        <f t="shared" si="188"/>
        <v>0</v>
      </c>
      <c r="AL192" s="33"/>
      <c r="AM192" s="6">
        <f t="shared" si="189"/>
        <v>0</v>
      </c>
      <c r="AN192" s="6">
        <f t="shared" si="189"/>
        <v>0</v>
      </c>
      <c r="AO192" s="33">
        <f t="shared" si="189"/>
        <v>0</v>
      </c>
      <c r="AP192" s="33"/>
      <c r="AQ192" s="6">
        <f t="shared" si="190"/>
        <v>0</v>
      </c>
      <c r="AR192" s="6">
        <f t="shared" si="190"/>
        <v>0</v>
      </c>
      <c r="AS192" s="6">
        <f t="shared" si="190"/>
        <v>0</v>
      </c>
      <c r="AT192" s="6">
        <f t="shared" si="190"/>
        <v>0</v>
      </c>
      <c r="AU192" s="6">
        <f t="shared" si="190"/>
        <v>0</v>
      </c>
      <c r="AV192" s="6">
        <f t="shared" si="190"/>
        <v>0</v>
      </c>
      <c r="AW192" s="6">
        <f t="shared" si="190"/>
        <v>0</v>
      </c>
      <c r="AX192" s="6">
        <f t="shared" si="190"/>
        <v>0</v>
      </c>
      <c r="AY192" s="33">
        <f t="shared" si="190"/>
        <v>0</v>
      </c>
      <c r="AZ192" s="33"/>
      <c r="BA192" s="33"/>
      <c r="BB192" s="6">
        <f t="shared" si="191"/>
        <v>0</v>
      </c>
    </row>
    <row r="193" spans="1:54" s="1" customFormat="1" ht="33.950000000000003" customHeight="1">
      <c r="A193" s="42" t="s">
        <v>359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8" t="s">
        <v>360</v>
      </c>
      <c r="N193" s="38"/>
      <c r="O193" s="38" t="s">
        <v>351</v>
      </c>
      <c r="P193" s="38"/>
      <c r="Q193" s="38"/>
      <c r="R193" s="38" t="s">
        <v>68</v>
      </c>
      <c r="S193" s="38"/>
      <c r="T193" s="38"/>
      <c r="U193" s="33">
        <f t="shared" si="182"/>
        <v>0</v>
      </c>
      <c r="V193" s="33"/>
      <c r="W193" s="33">
        <f t="shared" si="183"/>
        <v>0</v>
      </c>
      <c r="X193" s="33"/>
      <c r="Y193" s="33">
        <f t="shared" si="184"/>
        <v>0</v>
      </c>
      <c r="Z193" s="33"/>
      <c r="AA193" s="6">
        <f t="shared" si="185"/>
        <v>0</v>
      </c>
      <c r="AB193" s="33">
        <f t="shared" si="185"/>
        <v>0</v>
      </c>
      <c r="AC193" s="33"/>
      <c r="AD193" s="6">
        <f t="shared" si="186"/>
        <v>0</v>
      </c>
      <c r="AE193" s="33">
        <f t="shared" si="186"/>
        <v>0</v>
      </c>
      <c r="AF193" s="33"/>
      <c r="AG193" s="6">
        <f t="shared" si="187"/>
        <v>0</v>
      </c>
      <c r="AH193" s="33">
        <f t="shared" si="187"/>
        <v>0</v>
      </c>
      <c r="AI193" s="33"/>
      <c r="AJ193" s="6">
        <f t="shared" si="188"/>
        <v>0</v>
      </c>
      <c r="AK193" s="33">
        <f t="shared" si="188"/>
        <v>0</v>
      </c>
      <c r="AL193" s="33"/>
      <c r="AM193" s="6">
        <f t="shared" si="189"/>
        <v>0</v>
      </c>
      <c r="AN193" s="6">
        <f t="shared" si="189"/>
        <v>0</v>
      </c>
      <c r="AO193" s="33">
        <f t="shared" si="189"/>
        <v>0</v>
      </c>
      <c r="AP193" s="33"/>
      <c r="AQ193" s="6">
        <f t="shared" si="190"/>
        <v>0</v>
      </c>
      <c r="AR193" s="6">
        <f t="shared" si="190"/>
        <v>0</v>
      </c>
      <c r="AS193" s="6">
        <f t="shared" si="190"/>
        <v>0</v>
      </c>
      <c r="AT193" s="6">
        <f t="shared" si="190"/>
        <v>0</v>
      </c>
      <c r="AU193" s="6">
        <f t="shared" si="190"/>
        <v>0</v>
      </c>
      <c r="AV193" s="6">
        <f t="shared" si="190"/>
        <v>0</v>
      </c>
      <c r="AW193" s="6">
        <f t="shared" si="190"/>
        <v>0</v>
      </c>
      <c r="AX193" s="6">
        <f t="shared" si="190"/>
        <v>0</v>
      </c>
      <c r="AY193" s="33">
        <f t="shared" si="190"/>
        <v>0</v>
      </c>
      <c r="AZ193" s="33"/>
      <c r="BA193" s="33"/>
      <c r="BB193" s="6">
        <f t="shared" si="191"/>
        <v>0</v>
      </c>
    </row>
    <row r="194" spans="1:54" s="1" customFormat="1" ht="24" customHeight="1">
      <c r="A194" s="42" t="s">
        <v>361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8" t="s">
        <v>362</v>
      </c>
      <c r="N194" s="38"/>
      <c r="O194" s="38" t="s">
        <v>351</v>
      </c>
      <c r="P194" s="38"/>
      <c r="Q194" s="38"/>
      <c r="R194" s="38" t="s">
        <v>68</v>
      </c>
      <c r="S194" s="38"/>
      <c r="T194" s="38"/>
      <c r="U194" s="33">
        <f t="shared" si="182"/>
        <v>0</v>
      </c>
      <c r="V194" s="33"/>
      <c r="W194" s="33">
        <f t="shared" si="183"/>
        <v>0</v>
      </c>
      <c r="X194" s="33"/>
      <c r="Y194" s="33">
        <f t="shared" si="184"/>
        <v>0</v>
      </c>
      <c r="Z194" s="33"/>
      <c r="AA194" s="6">
        <f t="shared" si="185"/>
        <v>0</v>
      </c>
      <c r="AB194" s="33">
        <f t="shared" si="185"/>
        <v>0</v>
      </c>
      <c r="AC194" s="33"/>
      <c r="AD194" s="6">
        <f t="shared" si="186"/>
        <v>0</v>
      </c>
      <c r="AE194" s="33">
        <f t="shared" si="186"/>
        <v>0</v>
      </c>
      <c r="AF194" s="33"/>
      <c r="AG194" s="6">
        <f t="shared" si="187"/>
        <v>0</v>
      </c>
      <c r="AH194" s="33">
        <f t="shared" si="187"/>
        <v>0</v>
      </c>
      <c r="AI194" s="33"/>
      <c r="AJ194" s="6">
        <f t="shared" si="188"/>
        <v>0</v>
      </c>
      <c r="AK194" s="33">
        <f t="shared" si="188"/>
        <v>0</v>
      </c>
      <c r="AL194" s="33"/>
      <c r="AM194" s="6">
        <f t="shared" si="189"/>
        <v>0</v>
      </c>
      <c r="AN194" s="6">
        <f t="shared" si="189"/>
        <v>0</v>
      </c>
      <c r="AO194" s="33">
        <f t="shared" si="189"/>
        <v>0</v>
      </c>
      <c r="AP194" s="33"/>
      <c r="AQ194" s="6">
        <f t="shared" si="190"/>
        <v>0</v>
      </c>
      <c r="AR194" s="6">
        <f t="shared" si="190"/>
        <v>0</v>
      </c>
      <c r="AS194" s="6">
        <f t="shared" si="190"/>
        <v>0</v>
      </c>
      <c r="AT194" s="6">
        <f t="shared" si="190"/>
        <v>0</v>
      </c>
      <c r="AU194" s="6">
        <f t="shared" si="190"/>
        <v>0</v>
      </c>
      <c r="AV194" s="6">
        <f t="shared" si="190"/>
        <v>0</v>
      </c>
      <c r="AW194" s="6">
        <f t="shared" si="190"/>
        <v>0</v>
      </c>
      <c r="AX194" s="6">
        <f t="shared" si="190"/>
        <v>0</v>
      </c>
      <c r="AY194" s="33">
        <f t="shared" si="190"/>
        <v>0</v>
      </c>
      <c r="AZ194" s="33"/>
      <c r="BA194" s="33"/>
      <c r="BB194" s="6">
        <f t="shared" si="191"/>
        <v>0</v>
      </c>
    </row>
    <row r="195" spans="1:54" s="1" customFormat="1" ht="14.1" customHeight="1">
      <c r="A195" s="42" t="s">
        <v>363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8" t="s">
        <v>364</v>
      </c>
      <c r="N195" s="38"/>
      <c r="O195" s="38" t="s">
        <v>351</v>
      </c>
      <c r="P195" s="38"/>
      <c r="Q195" s="38"/>
      <c r="R195" s="38" t="s">
        <v>68</v>
      </c>
      <c r="S195" s="38"/>
      <c r="T195" s="38"/>
      <c r="U195" s="33">
        <f t="shared" si="182"/>
        <v>0</v>
      </c>
      <c r="V195" s="33"/>
      <c r="W195" s="33">
        <f t="shared" si="183"/>
        <v>0</v>
      </c>
      <c r="X195" s="33"/>
      <c r="Y195" s="33">
        <f t="shared" si="184"/>
        <v>0</v>
      </c>
      <c r="Z195" s="33"/>
      <c r="AA195" s="6">
        <f t="shared" si="185"/>
        <v>0</v>
      </c>
      <c r="AB195" s="33">
        <f t="shared" si="185"/>
        <v>0</v>
      </c>
      <c r="AC195" s="33"/>
      <c r="AD195" s="6">
        <f t="shared" si="186"/>
        <v>0</v>
      </c>
      <c r="AE195" s="33">
        <f t="shared" si="186"/>
        <v>0</v>
      </c>
      <c r="AF195" s="33"/>
      <c r="AG195" s="6">
        <f t="shared" si="187"/>
        <v>0</v>
      </c>
      <c r="AH195" s="33">
        <f t="shared" si="187"/>
        <v>0</v>
      </c>
      <c r="AI195" s="33"/>
      <c r="AJ195" s="6">
        <f t="shared" si="188"/>
        <v>0</v>
      </c>
      <c r="AK195" s="33">
        <f t="shared" si="188"/>
        <v>0</v>
      </c>
      <c r="AL195" s="33"/>
      <c r="AM195" s="6">
        <f t="shared" si="189"/>
        <v>0</v>
      </c>
      <c r="AN195" s="6">
        <f t="shared" si="189"/>
        <v>0</v>
      </c>
      <c r="AO195" s="33">
        <f t="shared" si="189"/>
        <v>0</v>
      </c>
      <c r="AP195" s="33"/>
      <c r="AQ195" s="6">
        <f t="shared" si="190"/>
        <v>0</v>
      </c>
      <c r="AR195" s="6">
        <f t="shared" si="190"/>
        <v>0</v>
      </c>
      <c r="AS195" s="6">
        <f t="shared" si="190"/>
        <v>0</v>
      </c>
      <c r="AT195" s="6">
        <f t="shared" si="190"/>
        <v>0</v>
      </c>
      <c r="AU195" s="6">
        <f t="shared" si="190"/>
        <v>0</v>
      </c>
      <c r="AV195" s="6">
        <f t="shared" si="190"/>
        <v>0</v>
      </c>
      <c r="AW195" s="6">
        <f t="shared" si="190"/>
        <v>0</v>
      </c>
      <c r="AX195" s="6">
        <f t="shared" si="190"/>
        <v>0</v>
      </c>
      <c r="AY195" s="33">
        <f t="shared" si="190"/>
        <v>0</v>
      </c>
      <c r="AZ195" s="33"/>
      <c r="BA195" s="33"/>
      <c r="BB195" s="6">
        <f t="shared" si="191"/>
        <v>0</v>
      </c>
    </row>
    <row r="196" spans="1:54" s="1" customFormat="1" ht="14.1" customHeight="1">
      <c r="A196" s="42" t="s">
        <v>365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8" t="s">
        <v>366</v>
      </c>
      <c r="N196" s="38"/>
      <c r="O196" s="38" t="s">
        <v>351</v>
      </c>
      <c r="P196" s="38"/>
      <c r="Q196" s="38"/>
      <c r="R196" s="38" t="s">
        <v>68</v>
      </c>
      <c r="S196" s="38"/>
      <c r="T196" s="38"/>
      <c r="U196" s="33">
        <f t="shared" si="182"/>
        <v>0</v>
      </c>
      <c r="V196" s="33"/>
      <c r="W196" s="33">
        <f t="shared" si="183"/>
        <v>0</v>
      </c>
      <c r="X196" s="33"/>
      <c r="Y196" s="33">
        <f t="shared" si="184"/>
        <v>0</v>
      </c>
      <c r="Z196" s="33"/>
      <c r="AA196" s="6">
        <f t="shared" si="185"/>
        <v>0</v>
      </c>
      <c r="AB196" s="33">
        <f t="shared" si="185"/>
        <v>0</v>
      </c>
      <c r="AC196" s="33"/>
      <c r="AD196" s="6">
        <f t="shared" si="186"/>
        <v>0</v>
      </c>
      <c r="AE196" s="33">
        <f t="shared" si="186"/>
        <v>0</v>
      </c>
      <c r="AF196" s="33"/>
      <c r="AG196" s="6">
        <f t="shared" si="187"/>
        <v>0</v>
      </c>
      <c r="AH196" s="33">
        <f t="shared" si="187"/>
        <v>0</v>
      </c>
      <c r="AI196" s="33"/>
      <c r="AJ196" s="6">
        <f t="shared" si="188"/>
        <v>0</v>
      </c>
      <c r="AK196" s="33">
        <f t="shared" si="188"/>
        <v>0</v>
      </c>
      <c r="AL196" s="33"/>
      <c r="AM196" s="6">
        <f t="shared" si="189"/>
        <v>0</v>
      </c>
      <c r="AN196" s="6">
        <f t="shared" si="189"/>
        <v>0</v>
      </c>
      <c r="AO196" s="33">
        <f t="shared" si="189"/>
        <v>0</v>
      </c>
      <c r="AP196" s="33"/>
      <c r="AQ196" s="6">
        <f t="shared" si="190"/>
        <v>0</v>
      </c>
      <c r="AR196" s="6">
        <f t="shared" si="190"/>
        <v>0</v>
      </c>
      <c r="AS196" s="6">
        <f t="shared" si="190"/>
        <v>0</v>
      </c>
      <c r="AT196" s="6">
        <f t="shared" si="190"/>
        <v>0</v>
      </c>
      <c r="AU196" s="6">
        <f t="shared" si="190"/>
        <v>0</v>
      </c>
      <c r="AV196" s="6">
        <f t="shared" si="190"/>
        <v>0</v>
      </c>
      <c r="AW196" s="6">
        <f t="shared" si="190"/>
        <v>0</v>
      </c>
      <c r="AX196" s="6">
        <f t="shared" si="190"/>
        <v>0</v>
      </c>
      <c r="AY196" s="33">
        <f t="shared" si="190"/>
        <v>0</v>
      </c>
      <c r="AZ196" s="33"/>
      <c r="BA196" s="33"/>
      <c r="BB196" s="6">
        <f t="shared" si="191"/>
        <v>0</v>
      </c>
    </row>
    <row r="197" spans="1:54" s="1" customFormat="1" ht="14.1" customHeight="1">
      <c r="A197" s="42" t="s">
        <v>367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8" t="s">
        <v>368</v>
      </c>
      <c r="N197" s="38"/>
      <c r="O197" s="38" t="s">
        <v>351</v>
      </c>
      <c r="P197" s="38"/>
      <c r="Q197" s="38"/>
      <c r="R197" s="38" t="s">
        <v>68</v>
      </c>
      <c r="S197" s="38"/>
      <c r="T197" s="38"/>
      <c r="U197" s="33">
        <f t="shared" si="182"/>
        <v>0</v>
      </c>
      <c r="V197" s="33"/>
      <c r="W197" s="33">
        <f t="shared" si="183"/>
        <v>0</v>
      </c>
      <c r="X197" s="33"/>
      <c r="Y197" s="33">
        <f t="shared" si="184"/>
        <v>0</v>
      </c>
      <c r="Z197" s="33"/>
      <c r="AA197" s="6">
        <f t="shared" si="185"/>
        <v>0</v>
      </c>
      <c r="AB197" s="33">
        <f t="shared" si="185"/>
        <v>0</v>
      </c>
      <c r="AC197" s="33"/>
      <c r="AD197" s="6">
        <f t="shared" si="186"/>
        <v>0</v>
      </c>
      <c r="AE197" s="33">
        <f t="shared" si="186"/>
        <v>0</v>
      </c>
      <c r="AF197" s="33"/>
      <c r="AG197" s="6">
        <f t="shared" si="187"/>
        <v>0</v>
      </c>
      <c r="AH197" s="33">
        <f t="shared" si="187"/>
        <v>0</v>
      </c>
      <c r="AI197" s="33"/>
      <c r="AJ197" s="6">
        <f t="shared" si="188"/>
        <v>0</v>
      </c>
      <c r="AK197" s="33">
        <f t="shared" si="188"/>
        <v>0</v>
      </c>
      <c r="AL197" s="33"/>
      <c r="AM197" s="6">
        <f t="shared" si="189"/>
        <v>0</v>
      </c>
      <c r="AN197" s="6">
        <f t="shared" si="189"/>
        <v>0</v>
      </c>
      <c r="AO197" s="33">
        <f t="shared" si="189"/>
        <v>0</v>
      </c>
      <c r="AP197" s="33"/>
      <c r="AQ197" s="6">
        <f t="shared" si="190"/>
        <v>0</v>
      </c>
      <c r="AR197" s="6">
        <f t="shared" si="190"/>
        <v>0</v>
      </c>
      <c r="AS197" s="6">
        <f t="shared" si="190"/>
        <v>0</v>
      </c>
      <c r="AT197" s="6">
        <f t="shared" si="190"/>
        <v>0</v>
      </c>
      <c r="AU197" s="6">
        <f t="shared" si="190"/>
        <v>0</v>
      </c>
      <c r="AV197" s="6">
        <f t="shared" si="190"/>
        <v>0</v>
      </c>
      <c r="AW197" s="6">
        <f t="shared" si="190"/>
        <v>0</v>
      </c>
      <c r="AX197" s="6">
        <f t="shared" si="190"/>
        <v>0</v>
      </c>
      <c r="AY197" s="33">
        <f t="shared" si="190"/>
        <v>0</v>
      </c>
      <c r="AZ197" s="33"/>
      <c r="BA197" s="33"/>
      <c r="BB197" s="6">
        <f t="shared" si="191"/>
        <v>0</v>
      </c>
    </row>
    <row r="198" spans="1:54" s="1" customFormat="1" ht="14.1" customHeight="1">
      <c r="A198" s="42" t="s">
        <v>369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8" t="s">
        <v>370</v>
      </c>
      <c r="N198" s="38"/>
      <c r="O198" s="38" t="s">
        <v>351</v>
      </c>
      <c r="P198" s="38"/>
      <c r="Q198" s="38"/>
      <c r="R198" s="38" t="s">
        <v>68</v>
      </c>
      <c r="S198" s="38"/>
      <c r="T198" s="38"/>
      <c r="U198" s="33">
        <f t="shared" si="182"/>
        <v>0</v>
      </c>
      <c r="V198" s="33"/>
      <c r="W198" s="33">
        <f t="shared" si="183"/>
        <v>0</v>
      </c>
      <c r="X198" s="33"/>
      <c r="Y198" s="33">
        <f t="shared" si="184"/>
        <v>0</v>
      </c>
      <c r="Z198" s="33"/>
      <c r="AA198" s="6">
        <f t="shared" si="185"/>
        <v>0</v>
      </c>
      <c r="AB198" s="33">
        <f t="shared" si="185"/>
        <v>0</v>
      </c>
      <c r="AC198" s="33"/>
      <c r="AD198" s="6">
        <f t="shared" si="186"/>
        <v>0</v>
      </c>
      <c r="AE198" s="33">
        <f t="shared" si="186"/>
        <v>0</v>
      </c>
      <c r="AF198" s="33"/>
      <c r="AG198" s="6">
        <f t="shared" si="187"/>
        <v>0</v>
      </c>
      <c r="AH198" s="33">
        <f t="shared" si="187"/>
        <v>0</v>
      </c>
      <c r="AI198" s="33"/>
      <c r="AJ198" s="6">
        <f t="shared" si="188"/>
        <v>0</v>
      </c>
      <c r="AK198" s="33">
        <f t="shared" si="188"/>
        <v>0</v>
      </c>
      <c r="AL198" s="33"/>
      <c r="AM198" s="6">
        <f t="shared" si="189"/>
        <v>0</v>
      </c>
      <c r="AN198" s="6">
        <f t="shared" si="189"/>
        <v>0</v>
      </c>
      <c r="AO198" s="33">
        <f t="shared" si="189"/>
        <v>0</v>
      </c>
      <c r="AP198" s="33"/>
      <c r="AQ198" s="6">
        <f t="shared" si="190"/>
        <v>0</v>
      </c>
      <c r="AR198" s="6">
        <f t="shared" si="190"/>
        <v>0</v>
      </c>
      <c r="AS198" s="6">
        <f t="shared" si="190"/>
        <v>0</v>
      </c>
      <c r="AT198" s="6">
        <f t="shared" si="190"/>
        <v>0</v>
      </c>
      <c r="AU198" s="6">
        <f t="shared" si="190"/>
        <v>0</v>
      </c>
      <c r="AV198" s="6">
        <f t="shared" si="190"/>
        <v>0</v>
      </c>
      <c r="AW198" s="6">
        <f t="shared" si="190"/>
        <v>0</v>
      </c>
      <c r="AX198" s="6">
        <f t="shared" si="190"/>
        <v>0</v>
      </c>
      <c r="AY198" s="33">
        <f t="shared" si="190"/>
        <v>0</v>
      </c>
      <c r="AZ198" s="33"/>
      <c r="BA198" s="33"/>
      <c r="BB198" s="6">
        <f t="shared" si="191"/>
        <v>0</v>
      </c>
    </row>
    <row r="199" spans="1:54" s="1" customFormat="1" ht="24" customHeight="1">
      <c r="A199" s="42" t="s">
        <v>371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8" t="s">
        <v>372</v>
      </c>
      <c r="N199" s="38"/>
      <c r="O199" s="38" t="s">
        <v>351</v>
      </c>
      <c r="P199" s="38"/>
      <c r="Q199" s="38"/>
      <c r="R199" s="38" t="s">
        <v>68</v>
      </c>
      <c r="S199" s="38"/>
      <c r="T199" s="38"/>
      <c r="U199" s="33">
        <f t="shared" si="182"/>
        <v>0</v>
      </c>
      <c r="V199" s="33"/>
      <c r="W199" s="33">
        <f t="shared" si="183"/>
        <v>0</v>
      </c>
      <c r="X199" s="33"/>
      <c r="Y199" s="33">
        <f t="shared" si="184"/>
        <v>0</v>
      </c>
      <c r="Z199" s="33"/>
      <c r="AA199" s="6">
        <f t="shared" si="185"/>
        <v>0</v>
      </c>
      <c r="AB199" s="33">
        <f t="shared" si="185"/>
        <v>0</v>
      </c>
      <c r="AC199" s="33"/>
      <c r="AD199" s="6">
        <f t="shared" si="186"/>
        <v>0</v>
      </c>
      <c r="AE199" s="33">
        <f t="shared" si="186"/>
        <v>0</v>
      </c>
      <c r="AF199" s="33"/>
      <c r="AG199" s="6">
        <f t="shared" si="187"/>
        <v>0</v>
      </c>
      <c r="AH199" s="33">
        <f t="shared" si="187"/>
        <v>0</v>
      </c>
      <c r="AI199" s="33"/>
      <c r="AJ199" s="6">
        <f t="shared" si="188"/>
        <v>0</v>
      </c>
      <c r="AK199" s="33">
        <f t="shared" si="188"/>
        <v>0</v>
      </c>
      <c r="AL199" s="33"/>
      <c r="AM199" s="6">
        <f t="shared" si="189"/>
        <v>0</v>
      </c>
      <c r="AN199" s="6">
        <f t="shared" si="189"/>
        <v>0</v>
      </c>
      <c r="AO199" s="33">
        <f t="shared" si="189"/>
        <v>0</v>
      </c>
      <c r="AP199" s="33"/>
      <c r="AQ199" s="6">
        <f t="shared" si="190"/>
        <v>0</v>
      </c>
      <c r="AR199" s="6">
        <f t="shared" si="190"/>
        <v>0</v>
      </c>
      <c r="AS199" s="6">
        <f t="shared" si="190"/>
        <v>0</v>
      </c>
      <c r="AT199" s="6">
        <f t="shared" si="190"/>
        <v>0</v>
      </c>
      <c r="AU199" s="6">
        <f t="shared" si="190"/>
        <v>0</v>
      </c>
      <c r="AV199" s="6">
        <f t="shared" si="190"/>
        <v>0</v>
      </c>
      <c r="AW199" s="6">
        <f t="shared" si="190"/>
        <v>0</v>
      </c>
      <c r="AX199" s="6">
        <f t="shared" si="190"/>
        <v>0</v>
      </c>
      <c r="AY199" s="33">
        <f t="shared" si="190"/>
        <v>0</v>
      </c>
      <c r="AZ199" s="33"/>
      <c r="BA199" s="33"/>
      <c r="BB199" s="6">
        <f t="shared" si="191"/>
        <v>0</v>
      </c>
    </row>
    <row r="200" spans="1:54" s="1" customFormat="1" ht="14.1" customHeight="1">
      <c r="A200" s="42" t="s">
        <v>373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8" t="s">
        <v>374</v>
      </c>
      <c r="N200" s="38"/>
      <c r="O200" s="38" t="s">
        <v>351</v>
      </c>
      <c r="P200" s="38"/>
      <c r="Q200" s="38"/>
      <c r="R200" s="38" t="s">
        <v>68</v>
      </c>
      <c r="S200" s="38"/>
      <c r="T200" s="38"/>
      <c r="U200" s="33">
        <f t="shared" si="182"/>
        <v>0</v>
      </c>
      <c r="V200" s="33"/>
      <c r="W200" s="33">
        <f t="shared" si="183"/>
        <v>0</v>
      </c>
      <c r="X200" s="33"/>
      <c r="Y200" s="33">
        <f t="shared" si="184"/>
        <v>0</v>
      </c>
      <c r="Z200" s="33"/>
      <c r="AA200" s="6">
        <f t="shared" si="185"/>
        <v>0</v>
      </c>
      <c r="AB200" s="33">
        <f t="shared" si="185"/>
        <v>0</v>
      </c>
      <c r="AC200" s="33"/>
      <c r="AD200" s="6">
        <f t="shared" si="186"/>
        <v>0</v>
      </c>
      <c r="AE200" s="33">
        <f t="shared" si="186"/>
        <v>0</v>
      </c>
      <c r="AF200" s="33"/>
      <c r="AG200" s="6">
        <f t="shared" si="187"/>
        <v>0</v>
      </c>
      <c r="AH200" s="33">
        <f t="shared" si="187"/>
        <v>0</v>
      </c>
      <c r="AI200" s="33"/>
      <c r="AJ200" s="6">
        <f t="shared" si="188"/>
        <v>0</v>
      </c>
      <c r="AK200" s="33">
        <f t="shared" si="188"/>
        <v>0</v>
      </c>
      <c r="AL200" s="33"/>
      <c r="AM200" s="6">
        <f t="shared" si="189"/>
        <v>0</v>
      </c>
      <c r="AN200" s="6">
        <f t="shared" si="189"/>
        <v>0</v>
      </c>
      <c r="AO200" s="33">
        <f t="shared" si="189"/>
        <v>0</v>
      </c>
      <c r="AP200" s="33"/>
      <c r="AQ200" s="6">
        <f t="shared" si="190"/>
        <v>0</v>
      </c>
      <c r="AR200" s="6">
        <f t="shared" si="190"/>
        <v>0</v>
      </c>
      <c r="AS200" s="6">
        <f t="shared" si="190"/>
        <v>0</v>
      </c>
      <c r="AT200" s="6">
        <f t="shared" si="190"/>
        <v>0</v>
      </c>
      <c r="AU200" s="6">
        <f t="shared" si="190"/>
        <v>0</v>
      </c>
      <c r="AV200" s="6">
        <f t="shared" si="190"/>
        <v>0</v>
      </c>
      <c r="AW200" s="6">
        <f t="shared" si="190"/>
        <v>0</v>
      </c>
      <c r="AX200" s="6">
        <f t="shared" si="190"/>
        <v>0</v>
      </c>
      <c r="AY200" s="33">
        <f t="shared" si="190"/>
        <v>0</v>
      </c>
      <c r="AZ200" s="33"/>
      <c r="BA200" s="33"/>
      <c r="BB200" s="6">
        <f t="shared" si="191"/>
        <v>0</v>
      </c>
    </row>
    <row r="201" spans="1:54" s="1" customFormat="1" ht="14.1" customHeight="1">
      <c r="A201" s="42" t="s">
        <v>375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38" t="s">
        <v>376</v>
      </c>
      <c r="N201" s="38"/>
      <c r="O201" s="38" t="s">
        <v>351</v>
      </c>
      <c r="P201" s="38"/>
      <c r="Q201" s="38"/>
      <c r="R201" s="38" t="s">
        <v>68</v>
      </c>
      <c r="S201" s="38"/>
      <c r="T201" s="38"/>
      <c r="U201" s="33">
        <f t="shared" si="182"/>
        <v>0</v>
      </c>
      <c r="V201" s="33"/>
      <c r="W201" s="33">
        <f t="shared" si="183"/>
        <v>0</v>
      </c>
      <c r="X201" s="33"/>
      <c r="Y201" s="33">
        <f t="shared" si="184"/>
        <v>0</v>
      </c>
      <c r="Z201" s="33"/>
      <c r="AA201" s="6">
        <f t="shared" si="185"/>
        <v>0</v>
      </c>
      <c r="AB201" s="33">
        <f t="shared" si="185"/>
        <v>0</v>
      </c>
      <c r="AC201" s="33"/>
      <c r="AD201" s="6">
        <f t="shared" si="186"/>
        <v>0</v>
      </c>
      <c r="AE201" s="33">
        <f t="shared" si="186"/>
        <v>0</v>
      </c>
      <c r="AF201" s="33"/>
      <c r="AG201" s="6">
        <f t="shared" si="187"/>
        <v>0</v>
      </c>
      <c r="AH201" s="33">
        <f t="shared" si="187"/>
        <v>0</v>
      </c>
      <c r="AI201" s="33"/>
      <c r="AJ201" s="6">
        <f t="shared" si="188"/>
        <v>0</v>
      </c>
      <c r="AK201" s="33">
        <f t="shared" si="188"/>
        <v>0</v>
      </c>
      <c r="AL201" s="33"/>
      <c r="AM201" s="6">
        <f t="shared" si="189"/>
        <v>0</v>
      </c>
      <c r="AN201" s="6">
        <f t="shared" si="189"/>
        <v>0</v>
      </c>
      <c r="AO201" s="33">
        <f t="shared" si="189"/>
        <v>0</v>
      </c>
      <c r="AP201" s="33"/>
      <c r="AQ201" s="6">
        <f t="shared" ref="AQ201:AY208" si="192">0</f>
        <v>0</v>
      </c>
      <c r="AR201" s="6">
        <f t="shared" si="192"/>
        <v>0</v>
      </c>
      <c r="AS201" s="6">
        <f t="shared" si="192"/>
        <v>0</v>
      </c>
      <c r="AT201" s="6">
        <f t="shared" si="192"/>
        <v>0</v>
      </c>
      <c r="AU201" s="6">
        <f t="shared" si="192"/>
        <v>0</v>
      </c>
      <c r="AV201" s="6">
        <f t="shared" si="192"/>
        <v>0</v>
      </c>
      <c r="AW201" s="6">
        <f t="shared" si="192"/>
        <v>0</v>
      </c>
      <c r="AX201" s="6">
        <f t="shared" si="192"/>
        <v>0</v>
      </c>
      <c r="AY201" s="33">
        <f t="shared" si="192"/>
        <v>0</v>
      </c>
      <c r="AZ201" s="33"/>
      <c r="BA201" s="33"/>
      <c r="BB201" s="6">
        <f t="shared" si="191"/>
        <v>0</v>
      </c>
    </row>
    <row r="202" spans="1:54" s="1" customFormat="1" ht="24" customHeight="1">
      <c r="A202" s="42" t="s">
        <v>377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8" t="s">
        <v>378</v>
      </c>
      <c r="N202" s="38"/>
      <c r="O202" s="38" t="s">
        <v>351</v>
      </c>
      <c r="P202" s="38"/>
      <c r="Q202" s="38"/>
      <c r="R202" s="38" t="s">
        <v>68</v>
      </c>
      <c r="S202" s="38"/>
      <c r="T202" s="38"/>
      <c r="U202" s="33">
        <f t="shared" si="182"/>
        <v>0</v>
      </c>
      <c r="V202" s="33"/>
      <c r="W202" s="33">
        <f t="shared" si="183"/>
        <v>0</v>
      </c>
      <c r="X202" s="33"/>
      <c r="Y202" s="33">
        <f t="shared" si="184"/>
        <v>0</v>
      </c>
      <c r="Z202" s="33"/>
      <c r="AA202" s="6">
        <f t="shared" si="185"/>
        <v>0</v>
      </c>
      <c r="AB202" s="33">
        <f t="shared" si="185"/>
        <v>0</v>
      </c>
      <c r="AC202" s="33"/>
      <c r="AD202" s="6">
        <f t="shared" si="186"/>
        <v>0</v>
      </c>
      <c r="AE202" s="33">
        <f t="shared" si="186"/>
        <v>0</v>
      </c>
      <c r="AF202" s="33"/>
      <c r="AG202" s="6">
        <f t="shared" si="187"/>
        <v>0</v>
      </c>
      <c r="AH202" s="33">
        <f t="shared" si="187"/>
        <v>0</v>
      </c>
      <c r="AI202" s="33"/>
      <c r="AJ202" s="6">
        <f t="shared" si="188"/>
        <v>0</v>
      </c>
      <c r="AK202" s="33">
        <f t="shared" si="188"/>
        <v>0</v>
      </c>
      <c r="AL202" s="33"/>
      <c r="AM202" s="6">
        <f t="shared" si="189"/>
        <v>0</v>
      </c>
      <c r="AN202" s="6">
        <f t="shared" si="189"/>
        <v>0</v>
      </c>
      <c r="AO202" s="33">
        <f t="shared" si="189"/>
        <v>0</v>
      </c>
      <c r="AP202" s="33"/>
      <c r="AQ202" s="6">
        <f t="shared" si="192"/>
        <v>0</v>
      </c>
      <c r="AR202" s="6">
        <f t="shared" si="192"/>
        <v>0</v>
      </c>
      <c r="AS202" s="6">
        <f t="shared" si="192"/>
        <v>0</v>
      </c>
      <c r="AT202" s="6">
        <f t="shared" si="192"/>
        <v>0</v>
      </c>
      <c r="AU202" s="6">
        <f t="shared" si="192"/>
        <v>0</v>
      </c>
      <c r="AV202" s="6">
        <f t="shared" si="192"/>
        <v>0</v>
      </c>
      <c r="AW202" s="6">
        <f t="shared" si="192"/>
        <v>0</v>
      </c>
      <c r="AX202" s="6">
        <f t="shared" si="192"/>
        <v>0</v>
      </c>
      <c r="AY202" s="33">
        <f t="shared" si="192"/>
        <v>0</v>
      </c>
      <c r="AZ202" s="33"/>
      <c r="BA202" s="33"/>
      <c r="BB202" s="6">
        <f t="shared" si="191"/>
        <v>0</v>
      </c>
    </row>
    <row r="203" spans="1:54" s="1" customFormat="1" ht="14.1" customHeight="1">
      <c r="A203" s="41" t="s">
        <v>379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4" t="s">
        <v>380</v>
      </c>
      <c r="N203" s="44"/>
      <c r="O203" s="44" t="s">
        <v>351</v>
      </c>
      <c r="P203" s="44"/>
      <c r="Q203" s="44"/>
      <c r="R203" s="44" t="s">
        <v>381</v>
      </c>
      <c r="S203" s="44"/>
      <c r="T203" s="44"/>
      <c r="U203" s="33">
        <f t="shared" si="182"/>
        <v>0</v>
      </c>
      <c r="V203" s="33"/>
      <c r="W203" s="33">
        <f t="shared" si="183"/>
        <v>0</v>
      </c>
      <c r="X203" s="33"/>
      <c r="Y203" s="33">
        <f t="shared" si="184"/>
        <v>0</v>
      </c>
      <c r="Z203" s="33"/>
      <c r="AA203" s="6">
        <f t="shared" si="185"/>
        <v>0</v>
      </c>
      <c r="AB203" s="33">
        <f t="shared" si="185"/>
        <v>0</v>
      </c>
      <c r="AC203" s="33"/>
      <c r="AD203" s="6">
        <f t="shared" si="186"/>
        <v>0</v>
      </c>
      <c r="AE203" s="33">
        <f t="shared" si="186"/>
        <v>0</v>
      </c>
      <c r="AF203" s="33"/>
      <c r="AG203" s="6">
        <f t="shared" si="187"/>
        <v>0</v>
      </c>
      <c r="AH203" s="33">
        <f t="shared" si="187"/>
        <v>0</v>
      </c>
      <c r="AI203" s="33"/>
      <c r="AJ203" s="6">
        <f t="shared" si="188"/>
        <v>0</v>
      </c>
      <c r="AK203" s="33">
        <f t="shared" si="188"/>
        <v>0</v>
      </c>
      <c r="AL203" s="33"/>
      <c r="AM203" s="6">
        <f t="shared" si="189"/>
        <v>0</v>
      </c>
      <c r="AN203" s="6">
        <f t="shared" si="189"/>
        <v>0</v>
      </c>
      <c r="AO203" s="33">
        <f t="shared" si="189"/>
        <v>0</v>
      </c>
      <c r="AP203" s="33"/>
      <c r="AQ203" s="6">
        <f t="shared" si="192"/>
        <v>0</v>
      </c>
      <c r="AR203" s="6">
        <f t="shared" si="192"/>
        <v>0</v>
      </c>
      <c r="AS203" s="6">
        <f t="shared" si="192"/>
        <v>0</v>
      </c>
      <c r="AT203" s="6">
        <f t="shared" si="192"/>
        <v>0</v>
      </c>
      <c r="AU203" s="6">
        <f t="shared" si="192"/>
        <v>0</v>
      </c>
      <c r="AV203" s="6">
        <f t="shared" si="192"/>
        <v>0</v>
      </c>
      <c r="AW203" s="6">
        <f t="shared" si="192"/>
        <v>0</v>
      </c>
      <c r="AX203" s="6">
        <f t="shared" si="192"/>
        <v>0</v>
      </c>
      <c r="AY203" s="33">
        <f t="shared" si="192"/>
        <v>0</v>
      </c>
      <c r="AZ203" s="33"/>
      <c r="BA203" s="33"/>
      <c r="BB203" s="6">
        <f t="shared" si="191"/>
        <v>0</v>
      </c>
    </row>
    <row r="204" spans="1:54" s="1" customFormat="1" ht="24" customHeight="1">
      <c r="A204" s="41" t="s">
        <v>382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4" t="s">
        <v>383</v>
      </c>
      <c r="N204" s="44"/>
      <c r="O204" s="44" t="s">
        <v>67</v>
      </c>
      <c r="P204" s="44"/>
      <c r="Q204" s="44"/>
      <c r="R204" s="44" t="s">
        <v>68</v>
      </c>
      <c r="S204" s="44"/>
      <c r="T204" s="44"/>
      <c r="U204" s="33">
        <f t="shared" si="182"/>
        <v>0</v>
      </c>
      <c r="V204" s="33"/>
      <c r="W204" s="33">
        <f t="shared" si="183"/>
        <v>0</v>
      </c>
      <c r="X204" s="33"/>
      <c r="Y204" s="33">
        <f t="shared" si="184"/>
        <v>0</v>
      </c>
      <c r="Z204" s="33"/>
      <c r="AA204" s="6">
        <f t="shared" si="185"/>
        <v>0</v>
      </c>
      <c r="AB204" s="33">
        <f t="shared" si="185"/>
        <v>0</v>
      </c>
      <c r="AC204" s="33"/>
      <c r="AD204" s="6">
        <f t="shared" si="186"/>
        <v>0</v>
      </c>
      <c r="AE204" s="33">
        <f t="shared" si="186"/>
        <v>0</v>
      </c>
      <c r="AF204" s="33"/>
      <c r="AG204" s="6">
        <f t="shared" si="187"/>
        <v>0</v>
      </c>
      <c r="AH204" s="33">
        <f t="shared" si="187"/>
        <v>0</v>
      </c>
      <c r="AI204" s="33"/>
      <c r="AJ204" s="6">
        <f t="shared" si="188"/>
        <v>0</v>
      </c>
      <c r="AK204" s="33">
        <f t="shared" si="188"/>
        <v>0</v>
      </c>
      <c r="AL204" s="33"/>
      <c r="AM204" s="6">
        <f t="shared" si="189"/>
        <v>0</v>
      </c>
      <c r="AN204" s="6">
        <f t="shared" si="189"/>
        <v>0</v>
      </c>
      <c r="AO204" s="33">
        <f t="shared" si="189"/>
        <v>0</v>
      </c>
      <c r="AP204" s="33"/>
      <c r="AQ204" s="6">
        <f t="shared" si="192"/>
        <v>0</v>
      </c>
      <c r="AR204" s="6">
        <f t="shared" si="192"/>
        <v>0</v>
      </c>
      <c r="AS204" s="6">
        <f t="shared" si="192"/>
        <v>0</v>
      </c>
      <c r="AT204" s="6">
        <f t="shared" si="192"/>
        <v>0</v>
      </c>
      <c r="AU204" s="6">
        <f t="shared" si="192"/>
        <v>0</v>
      </c>
      <c r="AV204" s="6">
        <f t="shared" si="192"/>
        <v>0</v>
      </c>
      <c r="AW204" s="6">
        <f t="shared" si="192"/>
        <v>0</v>
      </c>
      <c r="AX204" s="6">
        <f t="shared" si="192"/>
        <v>0</v>
      </c>
      <c r="AY204" s="33">
        <f t="shared" si="192"/>
        <v>0</v>
      </c>
      <c r="AZ204" s="33"/>
      <c r="BA204" s="33"/>
      <c r="BB204" s="6">
        <f t="shared" si="191"/>
        <v>0</v>
      </c>
    </row>
    <row r="205" spans="1:54" s="1" customFormat="1" ht="24" customHeight="1">
      <c r="A205" s="41" t="s">
        <v>384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4" t="s">
        <v>385</v>
      </c>
      <c r="N205" s="44"/>
      <c r="O205" s="44" t="s">
        <v>354</v>
      </c>
      <c r="P205" s="44"/>
      <c r="Q205" s="44"/>
      <c r="R205" s="44" t="s">
        <v>68</v>
      </c>
      <c r="S205" s="44"/>
      <c r="T205" s="44"/>
      <c r="U205" s="33">
        <f t="shared" si="182"/>
        <v>0</v>
      </c>
      <c r="V205" s="33"/>
      <c r="W205" s="33">
        <f t="shared" si="183"/>
        <v>0</v>
      </c>
      <c r="X205" s="33"/>
      <c r="Y205" s="33">
        <f t="shared" si="184"/>
        <v>0</v>
      </c>
      <c r="Z205" s="33"/>
      <c r="AA205" s="6">
        <f t="shared" si="185"/>
        <v>0</v>
      </c>
      <c r="AB205" s="33">
        <f t="shared" si="185"/>
        <v>0</v>
      </c>
      <c r="AC205" s="33"/>
      <c r="AD205" s="6">
        <f t="shared" si="186"/>
        <v>0</v>
      </c>
      <c r="AE205" s="33">
        <f t="shared" si="186"/>
        <v>0</v>
      </c>
      <c r="AF205" s="33"/>
      <c r="AG205" s="6">
        <f t="shared" si="187"/>
        <v>0</v>
      </c>
      <c r="AH205" s="33">
        <f t="shared" si="187"/>
        <v>0</v>
      </c>
      <c r="AI205" s="33"/>
      <c r="AJ205" s="6">
        <f t="shared" si="188"/>
        <v>0</v>
      </c>
      <c r="AK205" s="33">
        <f t="shared" si="188"/>
        <v>0</v>
      </c>
      <c r="AL205" s="33"/>
      <c r="AM205" s="6">
        <f t="shared" si="189"/>
        <v>0</v>
      </c>
      <c r="AN205" s="6">
        <f t="shared" si="189"/>
        <v>0</v>
      </c>
      <c r="AO205" s="33">
        <f t="shared" si="189"/>
        <v>0</v>
      </c>
      <c r="AP205" s="33"/>
      <c r="AQ205" s="6">
        <f t="shared" si="192"/>
        <v>0</v>
      </c>
      <c r="AR205" s="6">
        <f t="shared" si="192"/>
        <v>0</v>
      </c>
      <c r="AS205" s="6">
        <f t="shared" si="192"/>
        <v>0</v>
      </c>
      <c r="AT205" s="6">
        <f t="shared" si="192"/>
        <v>0</v>
      </c>
      <c r="AU205" s="6">
        <f t="shared" si="192"/>
        <v>0</v>
      </c>
      <c r="AV205" s="6">
        <f t="shared" si="192"/>
        <v>0</v>
      </c>
      <c r="AW205" s="6">
        <f t="shared" si="192"/>
        <v>0</v>
      </c>
      <c r="AX205" s="6">
        <f t="shared" si="192"/>
        <v>0</v>
      </c>
      <c r="AY205" s="33">
        <f t="shared" si="192"/>
        <v>0</v>
      </c>
      <c r="AZ205" s="33"/>
      <c r="BA205" s="33"/>
      <c r="BB205" s="6">
        <f t="shared" si="191"/>
        <v>0</v>
      </c>
    </row>
    <row r="206" spans="1:54" s="1" customFormat="1" ht="14.1" customHeight="1">
      <c r="A206" s="41" t="s">
        <v>386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4" t="s">
        <v>387</v>
      </c>
      <c r="N206" s="44"/>
      <c r="O206" s="44" t="s">
        <v>354</v>
      </c>
      <c r="P206" s="44"/>
      <c r="Q206" s="44"/>
      <c r="R206" s="44" t="s">
        <v>68</v>
      </c>
      <c r="S206" s="44"/>
      <c r="T206" s="44"/>
      <c r="U206" s="33">
        <f t="shared" si="182"/>
        <v>0</v>
      </c>
      <c r="V206" s="33"/>
      <c r="W206" s="33">
        <f t="shared" si="183"/>
        <v>0</v>
      </c>
      <c r="X206" s="33"/>
      <c r="Y206" s="33">
        <f t="shared" si="184"/>
        <v>0</v>
      </c>
      <c r="Z206" s="33"/>
      <c r="AA206" s="6">
        <f t="shared" si="185"/>
        <v>0</v>
      </c>
      <c r="AB206" s="33">
        <f t="shared" si="185"/>
        <v>0</v>
      </c>
      <c r="AC206" s="33"/>
      <c r="AD206" s="6">
        <f t="shared" si="186"/>
        <v>0</v>
      </c>
      <c r="AE206" s="33">
        <f t="shared" si="186"/>
        <v>0</v>
      </c>
      <c r="AF206" s="33"/>
      <c r="AG206" s="6">
        <f t="shared" si="187"/>
        <v>0</v>
      </c>
      <c r="AH206" s="33">
        <f t="shared" si="187"/>
        <v>0</v>
      </c>
      <c r="AI206" s="33"/>
      <c r="AJ206" s="6">
        <f t="shared" si="188"/>
        <v>0</v>
      </c>
      <c r="AK206" s="33">
        <f t="shared" si="188"/>
        <v>0</v>
      </c>
      <c r="AL206" s="33"/>
      <c r="AM206" s="6">
        <f t="shared" si="189"/>
        <v>0</v>
      </c>
      <c r="AN206" s="6">
        <f t="shared" si="189"/>
        <v>0</v>
      </c>
      <c r="AO206" s="33">
        <f t="shared" si="189"/>
        <v>0</v>
      </c>
      <c r="AP206" s="33"/>
      <c r="AQ206" s="6">
        <f t="shared" si="192"/>
        <v>0</v>
      </c>
      <c r="AR206" s="6">
        <f t="shared" si="192"/>
        <v>0</v>
      </c>
      <c r="AS206" s="6">
        <f t="shared" si="192"/>
        <v>0</v>
      </c>
      <c r="AT206" s="6">
        <f t="shared" si="192"/>
        <v>0</v>
      </c>
      <c r="AU206" s="6">
        <f t="shared" si="192"/>
        <v>0</v>
      </c>
      <c r="AV206" s="6">
        <f t="shared" si="192"/>
        <v>0</v>
      </c>
      <c r="AW206" s="6">
        <f t="shared" si="192"/>
        <v>0</v>
      </c>
      <c r="AX206" s="6">
        <f t="shared" si="192"/>
        <v>0</v>
      </c>
      <c r="AY206" s="33">
        <f t="shared" si="192"/>
        <v>0</v>
      </c>
      <c r="AZ206" s="33"/>
      <c r="BA206" s="33"/>
      <c r="BB206" s="6">
        <f t="shared" si="191"/>
        <v>0</v>
      </c>
    </row>
    <row r="207" spans="1:54" s="1" customFormat="1" ht="24" customHeight="1">
      <c r="A207" s="41" t="s">
        <v>388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4" t="s">
        <v>389</v>
      </c>
      <c r="N207" s="44"/>
      <c r="O207" s="44" t="s">
        <v>354</v>
      </c>
      <c r="P207" s="44"/>
      <c r="Q207" s="44"/>
      <c r="R207" s="44" t="s">
        <v>68</v>
      </c>
      <c r="S207" s="44"/>
      <c r="T207" s="44"/>
      <c r="U207" s="33">
        <f t="shared" si="182"/>
        <v>0</v>
      </c>
      <c r="V207" s="33"/>
      <c r="W207" s="33">
        <f t="shared" si="183"/>
        <v>0</v>
      </c>
      <c r="X207" s="33"/>
      <c r="Y207" s="33">
        <f t="shared" si="184"/>
        <v>0</v>
      </c>
      <c r="Z207" s="33"/>
      <c r="AA207" s="6">
        <f t="shared" si="185"/>
        <v>0</v>
      </c>
      <c r="AB207" s="33">
        <f t="shared" si="185"/>
        <v>0</v>
      </c>
      <c r="AC207" s="33"/>
      <c r="AD207" s="6">
        <f t="shared" si="186"/>
        <v>0</v>
      </c>
      <c r="AE207" s="33">
        <f t="shared" si="186"/>
        <v>0</v>
      </c>
      <c r="AF207" s="33"/>
      <c r="AG207" s="6">
        <f t="shared" si="187"/>
        <v>0</v>
      </c>
      <c r="AH207" s="33">
        <f t="shared" si="187"/>
        <v>0</v>
      </c>
      <c r="AI207" s="33"/>
      <c r="AJ207" s="6">
        <f t="shared" si="188"/>
        <v>0</v>
      </c>
      <c r="AK207" s="33">
        <f t="shared" si="188"/>
        <v>0</v>
      </c>
      <c r="AL207" s="33"/>
      <c r="AM207" s="6">
        <f t="shared" si="189"/>
        <v>0</v>
      </c>
      <c r="AN207" s="6">
        <f t="shared" si="189"/>
        <v>0</v>
      </c>
      <c r="AO207" s="33">
        <f t="shared" si="189"/>
        <v>0</v>
      </c>
      <c r="AP207" s="33"/>
      <c r="AQ207" s="6">
        <f t="shared" si="192"/>
        <v>0</v>
      </c>
      <c r="AR207" s="6">
        <f t="shared" si="192"/>
        <v>0</v>
      </c>
      <c r="AS207" s="6">
        <f t="shared" si="192"/>
        <v>0</v>
      </c>
      <c r="AT207" s="6">
        <f t="shared" si="192"/>
        <v>0</v>
      </c>
      <c r="AU207" s="6">
        <f t="shared" si="192"/>
        <v>0</v>
      </c>
      <c r="AV207" s="6">
        <f t="shared" si="192"/>
        <v>0</v>
      </c>
      <c r="AW207" s="6">
        <f t="shared" si="192"/>
        <v>0</v>
      </c>
      <c r="AX207" s="6">
        <f t="shared" si="192"/>
        <v>0</v>
      </c>
      <c r="AY207" s="33">
        <f t="shared" si="192"/>
        <v>0</v>
      </c>
      <c r="AZ207" s="33"/>
      <c r="BA207" s="33"/>
      <c r="BB207" s="6">
        <f t="shared" si="191"/>
        <v>0</v>
      </c>
    </row>
    <row r="208" spans="1:54" s="1" customFormat="1" ht="14.1" customHeight="1">
      <c r="A208" s="41" t="s">
        <v>390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4" t="s">
        <v>391</v>
      </c>
      <c r="N208" s="44"/>
      <c r="O208" s="44" t="s">
        <v>67</v>
      </c>
      <c r="P208" s="44"/>
      <c r="Q208" s="44"/>
      <c r="R208" s="44" t="s">
        <v>68</v>
      </c>
      <c r="S208" s="44"/>
      <c r="T208" s="44"/>
      <c r="U208" s="33">
        <f t="shared" si="182"/>
        <v>0</v>
      </c>
      <c r="V208" s="33"/>
      <c r="W208" s="33">
        <f t="shared" si="183"/>
        <v>0</v>
      </c>
      <c r="X208" s="33"/>
      <c r="Y208" s="33">
        <f t="shared" si="184"/>
        <v>0</v>
      </c>
      <c r="Z208" s="33"/>
      <c r="AA208" s="6">
        <f t="shared" si="185"/>
        <v>0</v>
      </c>
      <c r="AB208" s="33">
        <f t="shared" si="185"/>
        <v>0</v>
      </c>
      <c r="AC208" s="33"/>
      <c r="AD208" s="6">
        <f t="shared" si="186"/>
        <v>0</v>
      </c>
      <c r="AE208" s="33">
        <f t="shared" si="186"/>
        <v>0</v>
      </c>
      <c r="AF208" s="33"/>
      <c r="AG208" s="6">
        <f t="shared" si="187"/>
        <v>0</v>
      </c>
      <c r="AH208" s="33">
        <f t="shared" si="187"/>
        <v>0</v>
      </c>
      <c r="AI208" s="33"/>
      <c r="AJ208" s="6">
        <f t="shared" si="188"/>
        <v>0</v>
      </c>
      <c r="AK208" s="33">
        <f t="shared" si="188"/>
        <v>0</v>
      </c>
      <c r="AL208" s="33"/>
      <c r="AM208" s="6">
        <f t="shared" si="189"/>
        <v>0</v>
      </c>
      <c r="AN208" s="6">
        <f t="shared" si="189"/>
        <v>0</v>
      </c>
      <c r="AO208" s="33">
        <f t="shared" si="189"/>
        <v>0</v>
      </c>
      <c r="AP208" s="33"/>
      <c r="AQ208" s="6">
        <f t="shared" si="192"/>
        <v>0</v>
      </c>
      <c r="AR208" s="6">
        <f t="shared" si="192"/>
        <v>0</v>
      </c>
      <c r="AS208" s="6">
        <f t="shared" si="192"/>
        <v>0</v>
      </c>
      <c r="AT208" s="6">
        <f t="shared" si="192"/>
        <v>0</v>
      </c>
      <c r="AU208" s="6">
        <f t="shared" si="192"/>
        <v>0</v>
      </c>
      <c r="AV208" s="6">
        <f t="shared" si="192"/>
        <v>0</v>
      </c>
      <c r="AW208" s="6">
        <f t="shared" si="192"/>
        <v>0</v>
      </c>
      <c r="AX208" s="6">
        <f t="shared" si="192"/>
        <v>0</v>
      </c>
      <c r="AY208" s="33">
        <f t="shared" si="192"/>
        <v>0</v>
      </c>
      <c r="AZ208" s="33"/>
      <c r="BA208" s="33"/>
      <c r="BB208" s="6">
        <f t="shared" si="191"/>
        <v>0</v>
      </c>
    </row>
    <row r="209" spans="1:54" s="1" customFormat="1" ht="14.1" customHeight="1">
      <c r="A209" s="35" t="s">
        <v>144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 t="s">
        <v>16</v>
      </c>
      <c r="N209" s="36"/>
      <c r="O209" s="36" t="s">
        <v>16</v>
      </c>
      <c r="P209" s="36"/>
      <c r="Q209" s="36"/>
      <c r="R209" s="36" t="s">
        <v>16</v>
      </c>
      <c r="S209" s="36"/>
      <c r="T209" s="36"/>
      <c r="U209" s="29" t="s">
        <v>16</v>
      </c>
      <c r="V209" s="29"/>
      <c r="W209" s="29" t="s">
        <v>16</v>
      </c>
      <c r="X209" s="29"/>
      <c r="Y209" s="29" t="s">
        <v>16</v>
      </c>
      <c r="Z209" s="29"/>
      <c r="AA209" s="7" t="s">
        <v>16</v>
      </c>
      <c r="AB209" s="29" t="s">
        <v>16</v>
      </c>
      <c r="AC209" s="29"/>
      <c r="AD209" s="7" t="s">
        <v>16</v>
      </c>
      <c r="AE209" s="29" t="s">
        <v>16</v>
      </c>
      <c r="AF209" s="29"/>
      <c r="AG209" s="7" t="s">
        <v>16</v>
      </c>
      <c r="AH209" s="29" t="s">
        <v>16</v>
      </c>
      <c r="AI209" s="29"/>
      <c r="AJ209" s="7" t="s">
        <v>16</v>
      </c>
      <c r="AK209" s="29" t="s">
        <v>16</v>
      </c>
      <c r="AL209" s="29"/>
      <c r="AM209" s="7" t="s">
        <v>16</v>
      </c>
      <c r="AN209" s="7" t="s">
        <v>16</v>
      </c>
      <c r="AO209" s="29" t="s">
        <v>16</v>
      </c>
      <c r="AP209" s="29"/>
      <c r="AQ209" s="7" t="s">
        <v>16</v>
      </c>
      <c r="AR209" s="7" t="s">
        <v>16</v>
      </c>
      <c r="AS209" s="7" t="s">
        <v>16</v>
      </c>
      <c r="AT209" s="7" t="s">
        <v>16</v>
      </c>
      <c r="AU209" s="7" t="s">
        <v>16</v>
      </c>
      <c r="AV209" s="7" t="s">
        <v>16</v>
      </c>
      <c r="AW209" s="7" t="s">
        <v>16</v>
      </c>
      <c r="AX209" s="7" t="s">
        <v>16</v>
      </c>
      <c r="AY209" s="29" t="s">
        <v>16</v>
      </c>
      <c r="AZ209" s="29"/>
      <c r="BA209" s="29"/>
      <c r="BB209" s="7" t="s">
        <v>16</v>
      </c>
    </row>
    <row r="210" spans="1:54" s="1" customFormat="1" ht="24" customHeight="1">
      <c r="A210" s="30" t="s">
        <v>392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 t="s">
        <v>393</v>
      </c>
      <c r="N210" s="31"/>
      <c r="O210" s="31" t="s">
        <v>394</v>
      </c>
      <c r="P210" s="31"/>
      <c r="Q210" s="31"/>
      <c r="R210" s="31" t="s">
        <v>68</v>
      </c>
      <c r="S210" s="31"/>
      <c r="T210" s="31"/>
      <c r="U210" s="27">
        <f t="shared" ref="U210:U233" si="193">0</f>
        <v>0</v>
      </c>
      <c r="V210" s="27"/>
      <c r="W210" s="27">
        <f t="shared" ref="W210:W243" si="194">0</f>
        <v>0</v>
      </c>
      <c r="X210" s="27"/>
      <c r="Y210" s="27">
        <f t="shared" ref="Y210:Y243" si="195">0</f>
        <v>0</v>
      </c>
      <c r="Z210" s="27"/>
      <c r="AA210" s="8">
        <f t="shared" ref="AA210:AB229" si="196">0</f>
        <v>0</v>
      </c>
      <c r="AB210" s="27">
        <f t="shared" si="196"/>
        <v>0</v>
      </c>
      <c r="AC210" s="27"/>
      <c r="AD210" s="8">
        <f t="shared" ref="AD210:AE229" si="197">0</f>
        <v>0</v>
      </c>
      <c r="AE210" s="27">
        <f t="shared" si="197"/>
        <v>0</v>
      </c>
      <c r="AF210" s="27"/>
      <c r="AG210" s="8">
        <f t="shared" ref="AG210:AH229" si="198">0</f>
        <v>0</v>
      </c>
      <c r="AH210" s="27">
        <f t="shared" si="198"/>
        <v>0</v>
      </c>
      <c r="AI210" s="27"/>
      <c r="AJ210" s="8">
        <f t="shared" ref="AJ210:AK229" si="199">0</f>
        <v>0</v>
      </c>
      <c r="AK210" s="27">
        <f t="shared" si="199"/>
        <v>0</v>
      </c>
      <c r="AL210" s="27"/>
      <c r="AM210" s="8">
        <f t="shared" ref="AM210:AO229" si="200">0</f>
        <v>0</v>
      </c>
      <c r="AN210" s="8">
        <f t="shared" si="200"/>
        <v>0</v>
      </c>
      <c r="AO210" s="27">
        <f t="shared" si="200"/>
        <v>0</v>
      </c>
      <c r="AP210" s="27"/>
      <c r="AQ210" s="8">
        <f t="shared" ref="AQ210:AY219" si="201">0</f>
        <v>0</v>
      </c>
      <c r="AR210" s="8">
        <f t="shared" si="201"/>
        <v>0</v>
      </c>
      <c r="AS210" s="8">
        <f t="shared" si="201"/>
        <v>0</v>
      </c>
      <c r="AT210" s="8">
        <f t="shared" si="201"/>
        <v>0</v>
      </c>
      <c r="AU210" s="8">
        <f t="shared" si="201"/>
        <v>0</v>
      </c>
      <c r="AV210" s="8">
        <f t="shared" si="201"/>
        <v>0</v>
      </c>
      <c r="AW210" s="8">
        <f t="shared" si="201"/>
        <v>0</v>
      </c>
      <c r="AX210" s="8">
        <f t="shared" si="201"/>
        <v>0</v>
      </c>
      <c r="AY210" s="27">
        <f t="shared" si="201"/>
        <v>0</v>
      </c>
      <c r="AZ210" s="27"/>
      <c r="BA210" s="27"/>
      <c r="BB210" s="8">
        <f t="shared" ref="BB210:BB229" si="202">0</f>
        <v>0</v>
      </c>
    </row>
    <row r="211" spans="1:54" s="1" customFormat="1" ht="54.95" customHeight="1">
      <c r="A211" s="41" t="s">
        <v>395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4" t="s">
        <v>396</v>
      </c>
      <c r="N211" s="44"/>
      <c r="O211" s="44" t="s">
        <v>397</v>
      </c>
      <c r="P211" s="44"/>
      <c r="Q211" s="44"/>
      <c r="R211" s="44" t="s">
        <v>68</v>
      </c>
      <c r="S211" s="44"/>
      <c r="T211" s="44"/>
      <c r="U211" s="33">
        <f t="shared" si="193"/>
        <v>0</v>
      </c>
      <c r="V211" s="33"/>
      <c r="W211" s="33">
        <f t="shared" si="194"/>
        <v>0</v>
      </c>
      <c r="X211" s="33"/>
      <c r="Y211" s="33">
        <f t="shared" si="195"/>
        <v>0</v>
      </c>
      <c r="Z211" s="33"/>
      <c r="AA211" s="6">
        <f t="shared" si="196"/>
        <v>0</v>
      </c>
      <c r="AB211" s="33">
        <f t="shared" si="196"/>
        <v>0</v>
      </c>
      <c r="AC211" s="33"/>
      <c r="AD211" s="6">
        <f t="shared" si="197"/>
        <v>0</v>
      </c>
      <c r="AE211" s="33">
        <f t="shared" si="197"/>
        <v>0</v>
      </c>
      <c r="AF211" s="33"/>
      <c r="AG211" s="6">
        <f t="shared" si="198"/>
        <v>0</v>
      </c>
      <c r="AH211" s="33">
        <f t="shared" si="198"/>
        <v>0</v>
      </c>
      <c r="AI211" s="33"/>
      <c r="AJ211" s="6">
        <f t="shared" si="199"/>
        <v>0</v>
      </c>
      <c r="AK211" s="33">
        <f t="shared" si="199"/>
        <v>0</v>
      </c>
      <c r="AL211" s="33"/>
      <c r="AM211" s="6">
        <f t="shared" si="200"/>
        <v>0</v>
      </c>
      <c r="AN211" s="6">
        <f t="shared" si="200"/>
        <v>0</v>
      </c>
      <c r="AO211" s="33">
        <f t="shared" si="200"/>
        <v>0</v>
      </c>
      <c r="AP211" s="33"/>
      <c r="AQ211" s="6">
        <f t="shared" si="201"/>
        <v>0</v>
      </c>
      <c r="AR211" s="6">
        <f t="shared" si="201"/>
        <v>0</v>
      </c>
      <c r="AS211" s="6">
        <f t="shared" si="201"/>
        <v>0</v>
      </c>
      <c r="AT211" s="6">
        <f t="shared" si="201"/>
        <v>0</v>
      </c>
      <c r="AU211" s="6">
        <f t="shared" si="201"/>
        <v>0</v>
      </c>
      <c r="AV211" s="6">
        <f t="shared" si="201"/>
        <v>0</v>
      </c>
      <c r="AW211" s="6">
        <f t="shared" si="201"/>
        <v>0</v>
      </c>
      <c r="AX211" s="6">
        <f t="shared" si="201"/>
        <v>0</v>
      </c>
      <c r="AY211" s="33">
        <f t="shared" si="201"/>
        <v>0</v>
      </c>
      <c r="AZ211" s="33"/>
      <c r="BA211" s="33"/>
      <c r="BB211" s="6">
        <f t="shared" si="202"/>
        <v>0</v>
      </c>
    </row>
    <row r="212" spans="1:54" s="1" customFormat="1" ht="14.1" customHeight="1">
      <c r="A212" s="41" t="s">
        <v>398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4" t="s">
        <v>399</v>
      </c>
      <c r="N212" s="44"/>
      <c r="O212" s="44" t="s">
        <v>400</v>
      </c>
      <c r="P212" s="44"/>
      <c r="Q212" s="44"/>
      <c r="R212" s="44" t="s">
        <v>68</v>
      </c>
      <c r="S212" s="44"/>
      <c r="T212" s="44"/>
      <c r="U212" s="33">
        <f t="shared" si="193"/>
        <v>0</v>
      </c>
      <c r="V212" s="33"/>
      <c r="W212" s="33">
        <f t="shared" si="194"/>
        <v>0</v>
      </c>
      <c r="X212" s="33"/>
      <c r="Y212" s="33">
        <f t="shared" si="195"/>
        <v>0</v>
      </c>
      <c r="Z212" s="33"/>
      <c r="AA212" s="6">
        <f t="shared" si="196"/>
        <v>0</v>
      </c>
      <c r="AB212" s="33">
        <f t="shared" si="196"/>
        <v>0</v>
      </c>
      <c r="AC212" s="33"/>
      <c r="AD212" s="6">
        <f t="shared" si="197"/>
        <v>0</v>
      </c>
      <c r="AE212" s="33">
        <f t="shared" si="197"/>
        <v>0</v>
      </c>
      <c r="AF212" s="33"/>
      <c r="AG212" s="6">
        <f t="shared" si="198"/>
        <v>0</v>
      </c>
      <c r="AH212" s="33">
        <f t="shared" si="198"/>
        <v>0</v>
      </c>
      <c r="AI212" s="33"/>
      <c r="AJ212" s="6">
        <f t="shared" si="199"/>
        <v>0</v>
      </c>
      <c r="AK212" s="33">
        <f t="shared" si="199"/>
        <v>0</v>
      </c>
      <c r="AL212" s="33"/>
      <c r="AM212" s="6">
        <f t="shared" si="200"/>
        <v>0</v>
      </c>
      <c r="AN212" s="6">
        <f t="shared" si="200"/>
        <v>0</v>
      </c>
      <c r="AO212" s="33">
        <f t="shared" si="200"/>
        <v>0</v>
      </c>
      <c r="AP212" s="33"/>
      <c r="AQ212" s="6">
        <f t="shared" si="201"/>
        <v>0</v>
      </c>
      <c r="AR212" s="6">
        <f t="shared" si="201"/>
        <v>0</v>
      </c>
      <c r="AS212" s="6">
        <f t="shared" si="201"/>
        <v>0</v>
      </c>
      <c r="AT212" s="6">
        <f t="shared" si="201"/>
        <v>0</v>
      </c>
      <c r="AU212" s="6">
        <f t="shared" si="201"/>
        <v>0</v>
      </c>
      <c r="AV212" s="6">
        <f t="shared" si="201"/>
        <v>0</v>
      </c>
      <c r="AW212" s="6">
        <f t="shared" si="201"/>
        <v>0</v>
      </c>
      <c r="AX212" s="6">
        <f t="shared" si="201"/>
        <v>0</v>
      </c>
      <c r="AY212" s="33">
        <f t="shared" si="201"/>
        <v>0</v>
      </c>
      <c r="AZ212" s="33"/>
      <c r="BA212" s="33"/>
      <c r="BB212" s="6">
        <f t="shared" si="202"/>
        <v>0</v>
      </c>
    </row>
    <row r="213" spans="1:54" s="1" customFormat="1" ht="33.950000000000003" customHeight="1">
      <c r="A213" s="42" t="s">
        <v>401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8" t="s">
        <v>402</v>
      </c>
      <c r="N213" s="38"/>
      <c r="O213" s="38" t="s">
        <v>403</v>
      </c>
      <c r="P213" s="38"/>
      <c r="Q213" s="38"/>
      <c r="R213" s="38" t="s">
        <v>68</v>
      </c>
      <c r="S213" s="38"/>
      <c r="T213" s="38"/>
      <c r="U213" s="33">
        <f t="shared" si="193"/>
        <v>0</v>
      </c>
      <c r="V213" s="33"/>
      <c r="W213" s="33">
        <f t="shared" si="194"/>
        <v>0</v>
      </c>
      <c r="X213" s="33"/>
      <c r="Y213" s="33">
        <f t="shared" si="195"/>
        <v>0</v>
      </c>
      <c r="Z213" s="33"/>
      <c r="AA213" s="6">
        <f t="shared" si="196"/>
        <v>0</v>
      </c>
      <c r="AB213" s="33">
        <f t="shared" si="196"/>
        <v>0</v>
      </c>
      <c r="AC213" s="33"/>
      <c r="AD213" s="6">
        <f t="shared" si="197"/>
        <v>0</v>
      </c>
      <c r="AE213" s="33">
        <f t="shared" si="197"/>
        <v>0</v>
      </c>
      <c r="AF213" s="33"/>
      <c r="AG213" s="6">
        <f t="shared" si="198"/>
        <v>0</v>
      </c>
      <c r="AH213" s="33">
        <f t="shared" si="198"/>
        <v>0</v>
      </c>
      <c r="AI213" s="33"/>
      <c r="AJ213" s="6">
        <f t="shared" si="199"/>
        <v>0</v>
      </c>
      <c r="AK213" s="33">
        <f t="shared" si="199"/>
        <v>0</v>
      </c>
      <c r="AL213" s="33"/>
      <c r="AM213" s="6">
        <f t="shared" si="200"/>
        <v>0</v>
      </c>
      <c r="AN213" s="6">
        <f t="shared" si="200"/>
        <v>0</v>
      </c>
      <c r="AO213" s="33">
        <f t="shared" si="200"/>
        <v>0</v>
      </c>
      <c r="AP213" s="33"/>
      <c r="AQ213" s="6">
        <f t="shared" si="201"/>
        <v>0</v>
      </c>
      <c r="AR213" s="6">
        <f t="shared" si="201"/>
        <v>0</v>
      </c>
      <c r="AS213" s="6">
        <f t="shared" si="201"/>
        <v>0</v>
      </c>
      <c r="AT213" s="6">
        <f t="shared" si="201"/>
        <v>0</v>
      </c>
      <c r="AU213" s="6">
        <f t="shared" si="201"/>
        <v>0</v>
      </c>
      <c r="AV213" s="6">
        <f t="shared" si="201"/>
        <v>0</v>
      </c>
      <c r="AW213" s="6">
        <f t="shared" si="201"/>
        <v>0</v>
      </c>
      <c r="AX213" s="6">
        <f t="shared" si="201"/>
        <v>0</v>
      </c>
      <c r="AY213" s="33">
        <f t="shared" si="201"/>
        <v>0</v>
      </c>
      <c r="AZ213" s="33"/>
      <c r="BA213" s="33"/>
      <c r="BB213" s="6">
        <f t="shared" si="202"/>
        <v>0</v>
      </c>
    </row>
    <row r="214" spans="1:54" s="1" customFormat="1" ht="45" customHeight="1">
      <c r="A214" s="42" t="s">
        <v>404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8" t="s">
        <v>405</v>
      </c>
      <c r="N214" s="38"/>
      <c r="O214" s="38" t="s">
        <v>403</v>
      </c>
      <c r="P214" s="38"/>
      <c r="Q214" s="38"/>
      <c r="R214" s="38" t="s">
        <v>68</v>
      </c>
      <c r="S214" s="38"/>
      <c r="T214" s="38"/>
      <c r="U214" s="33">
        <f t="shared" si="193"/>
        <v>0</v>
      </c>
      <c r="V214" s="33"/>
      <c r="W214" s="33">
        <f t="shared" si="194"/>
        <v>0</v>
      </c>
      <c r="X214" s="33"/>
      <c r="Y214" s="33">
        <f t="shared" si="195"/>
        <v>0</v>
      </c>
      <c r="Z214" s="33"/>
      <c r="AA214" s="6">
        <f t="shared" si="196"/>
        <v>0</v>
      </c>
      <c r="AB214" s="33">
        <f t="shared" si="196"/>
        <v>0</v>
      </c>
      <c r="AC214" s="33"/>
      <c r="AD214" s="6">
        <f t="shared" si="197"/>
        <v>0</v>
      </c>
      <c r="AE214" s="33">
        <f t="shared" si="197"/>
        <v>0</v>
      </c>
      <c r="AF214" s="33"/>
      <c r="AG214" s="6">
        <f t="shared" si="198"/>
        <v>0</v>
      </c>
      <c r="AH214" s="33">
        <f t="shared" si="198"/>
        <v>0</v>
      </c>
      <c r="AI214" s="33"/>
      <c r="AJ214" s="6">
        <f t="shared" si="199"/>
        <v>0</v>
      </c>
      <c r="AK214" s="33">
        <f t="shared" si="199"/>
        <v>0</v>
      </c>
      <c r="AL214" s="33"/>
      <c r="AM214" s="6">
        <f t="shared" si="200"/>
        <v>0</v>
      </c>
      <c r="AN214" s="6">
        <f t="shared" si="200"/>
        <v>0</v>
      </c>
      <c r="AO214" s="33">
        <f t="shared" si="200"/>
        <v>0</v>
      </c>
      <c r="AP214" s="33"/>
      <c r="AQ214" s="6">
        <f t="shared" si="201"/>
        <v>0</v>
      </c>
      <c r="AR214" s="6">
        <f t="shared" si="201"/>
        <v>0</v>
      </c>
      <c r="AS214" s="6">
        <f t="shared" si="201"/>
        <v>0</v>
      </c>
      <c r="AT214" s="6">
        <f t="shared" si="201"/>
        <v>0</v>
      </c>
      <c r="AU214" s="6">
        <f t="shared" si="201"/>
        <v>0</v>
      </c>
      <c r="AV214" s="6">
        <f t="shared" si="201"/>
        <v>0</v>
      </c>
      <c r="AW214" s="6">
        <f t="shared" si="201"/>
        <v>0</v>
      </c>
      <c r="AX214" s="6">
        <f t="shared" si="201"/>
        <v>0</v>
      </c>
      <c r="AY214" s="33">
        <f t="shared" si="201"/>
        <v>0</v>
      </c>
      <c r="AZ214" s="33"/>
      <c r="BA214" s="33"/>
      <c r="BB214" s="6">
        <f t="shared" si="202"/>
        <v>0</v>
      </c>
    </row>
    <row r="215" spans="1:54" s="1" customFormat="1" ht="24" customHeight="1">
      <c r="A215" s="42" t="s">
        <v>406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8" t="s">
        <v>407</v>
      </c>
      <c r="N215" s="38"/>
      <c r="O215" s="38" t="s">
        <v>400</v>
      </c>
      <c r="P215" s="38"/>
      <c r="Q215" s="38"/>
      <c r="R215" s="38" t="s">
        <v>68</v>
      </c>
      <c r="S215" s="38"/>
      <c r="T215" s="38"/>
      <c r="U215" s="33">
        <f t="shared" si="193"/>
        <v>0</v>
      </c>
      <c r="V215" s="33"/>
      <c r="W215" s="33">
        <f t="shared" si="194"/>
        <v>0</v>
      </c>
      <c r="X215" s="33"/>
      <c r="Y215" s="33">
        <f t="shared" si="195"/>
        <v>0</v>
      </c>
      <c r="Z215" s="33"/>
      <c r="AA215" s="6">
        <f t="shared" si="196"/>
        <v>0</v>
      </c>
      <c r="AB215" s="33">
        <f t="shared" si="196"/>
        <v>0</v>
      </c>
      <c r="AC215" s="33"/>
      <c r="AD215" s="6">
        <f t="shared" si="197"/>
        <v>0</v>
      </c>
      <c r="AE215" s="33">
        <f t="shared" si="197"/>
        <v>0</v>
      </c>
      <c r="AF215" s="33"/>
      <c r="AG215" s="6">
        <f t="shared" si="198"/>
        <v>0</v>
      </c>
      <c r="AH215" s="33">
        <f t="shared" si="198"/>
        <v>0</v>
      </c>
      <c r="AI215" s="33"/>
      <c r="AJ215" s="6">
        <f t="shared" si="199"/>
        <v>0</v>
      </c>
      <c r="AK215" s="33">
        <f t="shared" si="199"/>
        <v>0</v>
      </c>
      <c r="AL215" s="33"/>
      <c r="AM215" s="6">
        <f t="shared" si="200"/>
        <v>0</v>
      </c>
      <c r="AN215" s="6">
        <f t="shared" si="200"/>
        <v>0</v>
      </c>
      <c r="AO215" s="33">
        <f t="shared" si="200"/>
        <v>0</v>
      </c>
      <c r="AP215" s="33"/>
      <c r="AQ215" s="6">
        <f t="shared" si="201"/>
        <v>0</v>
      </c>
      <c r="AR215" s="6">
        <f t="shared" si="201"/>
        <v>0</v>
      </c>
      <c r="AS215" s="6">
        <f t="shared" si="201"/>
        <v>0</v>
      </c>
      <c r="AT215" s="6">
        <f t="shared" si="201"/>
        <v>0</v>
      </c>
      <c r="AU215" s="6">
        <f t="shared" si="201"/>
        <v>0</v>
      </c>
      <c r="AV215" s="6">
        <f t="shared" si="201"/>
        <v>0</v>
      </c>
      <c r="AW215" s="6">
        <f t="shared" si="201"/>
        <v>0</v>
      </c>
      <c r="AX215" s="6">
        <f t="shared" si="201"/>
        <v>0</v>
      </c>
      <c r="AY215" s="33">
        <f t="shared" si="201"/>
        <v>0</v>
      </c>
      <c r="AZ215" s="33"/>
      <c r="BA215" s="33"/>
      <c r="BB215" s="6">
        <f t="shared" si="202"/>
        <v>0</v>
      </c>
    </row>
    <row r="216" spans="1:54" s="1" customFormat="1" ht="33.950000000000003" customHeight="1">
      <c r="A216" s="41" t="s">
        <v>408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4" t="s">
        <v>409</v>
      </c>
      <c r="N216" s="44"/>
      <c r="O216" s="44" t="s">
        <v>67</v>
      </c>
      <c r="P216" s="44"/>
      <c r="Q216" s="44"/>
      <c r="R216" s="44" t="s">
        <v>68</v>
      </c>
      <c r="S216" s="44"/>
      <c r="T216" s="44"/>
      <c r="U216" s="33">
        <f t="shared" si="193"/>
        <v>0</v>
      </c>
      <c r="V216" s="33"/>
      <c r="W216" s="33">
        <f t="shared" si="194"/>
        <v>0</v>
      </c>
      <c r="X216" s="33"/>
      <c r="Y216" s="33">
        <f t="shared" si="195"/>
        <v>0</v>
      </c>
      <c r="Z216" s="33"/>
      <c r="AA216" s="6">
        <f t="shared" si="196"/>
        <v>0</v>
      </c>
      <c r="AB216" s="33">
        <f t="shared" si="196"/>
        <v>0</v>
      </c>
      <c r="AC216" s="33"/>
      <c r="AD216" s="6">
        <f t="shared" si="197"/>
        <v>0</v>
      </c>
      <c r="AE216" s="33">
        <f t="shared" si="197"/>
        <v>0</v>
      </c>
      <c r="AF216" s="33"/>
      <c r="AG216" s="6">
        <f t="shared" si="198"/>
        <v>0</v>
      </c>
      <c r="AH216" s="33">
        <f t="shared" si="198"/>
        <v>0</v>
      </c>
      <c r="AI216" s="33"/>
      <c r="AJ216" s="6">
        <f t="shared" si="199"/>
        <v>0</v>
      </c>
      <c r="AK216" s="33">
        <f t="shared" si="199"/>
        <v>0</v>
      </c>
      <c r="AL216" s="33"/>
      <c r="AM216" s="6">
        <f t="shared" si="200"/>
        <v>0</v>
      </c>
      <c r="AN216" s="6">
        <f t="shared" si="200"/>
        <v>0</v>
      </c>
      <c r="AO216" s="33">
        <f t="shared" si="200"/>
        <v>0</v>
      </c>
      <c r="AP216" s="33"/>
      <c r="AQ216" s="6">
        <f t="shared" si="201"/>
        <v>0</v>
      </c>
      <c r="AR216" s="6">
        <f t="shared" si="201"/>
        <v>0</v>
      </c>
      <c r="AS216" s="6">
        <f t="shared" si="201"/>
        <v>0</v>
      </c>
      <c r="AT216" s="6">
        <f t="shared" si="201"/>
        <v>0</v>
      </c>
      <c r="AU216" s="6">
        <f t="shared" si="201"/>
        <v>0</v>
      </c>
      <c r="AV216" s="6">
        <f t="shared" si="201"/>
        <v>0</v>
      </c>
      <c r="AW216" s="6">
        <f t="shared" si="201"/>
        <v>0</v>
      </c>
      <c r="AX216" s="6">
        <f t="shared" si="201"/>
        <v>0</v>
      </c>
      <c r="AY216" s="33">
        <f t="shared" si="201"/>
        <v>0</v>
      </c>
      <c r="AZ216" s="33"/>
      <c r="BA216" s="33"/>
      <c r="BB216" s="6">
        <f t="shared" si="202"/>
        <v>0</v>
      </c>
    </row>
    <row r="217" spans="1:54" s="1" customFormat="1" ht="33.950000000000003" customHeight="1">
      <c r="A217" s="41" t="s">
        <v>410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4" t="s">
        <v>411</v>
      </c>
      <c r="N217" s="44"/>
      <c r="O217" s="44" t="s">
        <v>412</v>
      </c>
      <c r="P217" s="44"/>
      <c r="Q217" s="44"/>
      <c r="R217" s="44" t="s">
        <v>68</v>
      </c>
      <c r="S217" s="44"/>
      <c r="T217" s="44"/>
      <c r="U217" s="33">
        <f t="shared" si="193"/>
        <v>0</v>
      </c>
      <c r="V217" s="33"/>
      <c r="W217" s="33">
        <f t="shared" si="194"/>
        <v>0</v>
      </c>
      <c r="X217" s="33"/>
      <c r="Y217" s="33">
        <f t="shared" si="195"/>
        <v>0</v>
      </c>
      <c r="Z217" s="33"/>
      <c r="AA217" s="6">
        <f t="shared" si="196"/>
        <v>0</v>
      </c>
      <c r="AB217" s="33">
        <f t="shared" si="196"/>
        <v>0</v>
      </c>
      <c r="AC217" s="33"/>
      <c r="AD217" s="6">
        <f t="shared" si="197"/>
        <v>0</v>
      </c>
      <c r="AE217" s="33">
        <f t="shared" si="197"/>
        <v>0</v>
      </c>
      <c r="AF217" s="33"/>
      <c r="AG217" s="6">
        <f t="shared" si="198"/>
        <v>0</v>
      </c>
      <c r="AH217" s="33">
        <f t="shared" si="198"/>
        <v>0</v>
      </c>
      <c r="AI217" s="33"/>
      <c r="AJ217" s="6">
        <f t="shared" si="199"/>
        <v>0</v>
      </c>
      <c r="AK217" s="33">
        <f t="shared" si="199"/>
        <v>0</v>
      </c>
      <c r="AL217" s="33"/>
      <c r="AM217" s="6">
        <f t="shared" si="200"/>
        <v>0</v>
      </c>
      <c r="AN217" s="6">
        <f t="shared" si="200"/>
        <v>0</v>
      </c>
      <c r="AO217" s="33">
        <f t="shared" si="200"/>
        <v>0</v>
      </c>
      <c r="AP217" s="33"/>
      <c r="AQ217" s="6">
        <f t="shared" si="201"/>
        <v>0</v>
      </c>
      <c r="AR217" s="6">
        <f t="shared" si="201"/>
        <v>0</v>
      </c>
      <c r="AS217" s="6">
        <f t="shared" si="201"/>
        <v>0</v>
      </c>
      <c r="AT217" s="6">
        <f t="shared" si="201"/>
        <v>0</v>
      </c>
      <c r="AU217" s="6">
        <f t="shared" si="201"/>
        <v>0</v>
      </c>
      <c r="AV217" s="6">
        <f t="shared" si="201"/>
        <v>0</v>
      </c>
      <c r="AW217" s="6">
        <f t="shared" si="201"/>
        <v>0</v>
      </c>
      <c r="AX217" s="6">
        <f t="shared" si="201"/>
        <v>0</v>
      </c>
      <c r="AY217" s="33">
        <f t="shared" si="201"/>
        <v>0</v>
      </c>
      <c r="AZ217" s="33"/>
      <c r="BA217" s="33"/>
      <c r="BB217" s="6">
        <f t="shared" si="202"/>
        <v>0</v>
      </c>
    </row>
    <row r="218" spans="1:54" s="1" customFormat="1" ht="24" customHeight="1">
      <c r="A218" s="41" t="s">
        <v>413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4" t="s">
        <v>414</v>
      </c>
      <c r="N218" s="44"/>
      <c r="O218" s="44" t="s">
        <v>412</v>
      </c>
      <c r="P218" s="44"/>
      <c r="Q218" s="44"/>
      <c r="R218" s="44" t="s">
        <v>68</v>
      </c>
      <c r="S218" s="44"/>
      <c r="T218" s="44"/>
      <c r="U218" s="33">
        <f t="shared" si="193"/>
        <v>0</v>
      </c>
      <c r="V218" s="33"/>
      <c r="W218" s="33">
        <f t="shared" si="194"/>
        <v>0</v>
      </c>
      <c r="X218" s="33"/>
      <c r="Y218" s="33">
        <f t="shared" si="195"/>
        <v>0</v>
      </c>
      <c r="Z218" s="33"/>
      <c r="AA218" s="6">
        <f t="shared" si="196"/>
        <v>0</v>
      </c>
      <c r="AB218" s="33">
        <f t="shared" si="196"/>
        <v>0</v>
      </c>
      <c r="AC218" s="33"/>
      <c r="AD218" s="6">
        <f t="shared" si="197"/>
        <v>0</v>
      </c>
      <c r="AE218" s="33">
        <f t="shared" si="197"/>
        <v>0</v>
      </c>
      <c r="AF218" s="33"/>
      <c r="AG218" s="6">
        <f t="shared" si="198"/>
        <v>0</v>
      </c>
      <c r="AH218" s="33">
        <f t="shared" si="198"/>
        <v>0</v>
      </c>
      <c r="AI218" s="33"/>
      <c r="AJ218" s="6">
        <f t="shared" si="199"/>
        <v>0</v>
      </c>
      <c r="AK218" s="33">
        <f t="shared" si="199"/>
        <v>0</v>
      </c>
      <c r="AL218" s="33"/>
      <c r="AM218" s="6">
        <f t="shared" si="200"/>
        <v>0</v>
      </c>
      <c r="AN218" s="6">
        <f t="shared" si="200"/>
        <v>0</v>
      </c>
      <c r="AO218" s="33">
        <f t="shared" si="200"/>
        <v>0</v>
      </c>
      <c r="AP218" s="33"/>
      <c r="AQ218" s="6">
        <f t="shared" si="201"/>
        <v>0</v>
      </c>
      <c r="AR218" s="6">
        <f t="shared" si="201"/>
        <v>0</v>
      </c>
      <c r="AS218" s="6">
        <f t="shared" si="201"/>
        <v>0</v>
      </c>
      <c r="AT218" s="6">
        <f t="shared" si="201"/>
        <v>0</v>
      </c>
      <c r="AU218" s="6">
        <f t="shared" si="201"/>
        <v>0</v>
      </c>
      <c r="AV218" s="6">
        <f t="shared" si="201"/>
        <v>0</v>
      </c>
      <c r="AW218" s="6">
        <f t="shared" si="201"/>
        <v>0</v>
      </c>
      <c r="AX218" s="6">
        <f t="shared" si="201"/>
        <v>0</v>
      </c>
      <c r="AY218" s="33">
        <f t="shared" si="201"/>
        <v>0</v>
      </c>
      <c r="AZ218" s="33"/>
      <c r="BA218" s="33"/>
      <c r="BB218" s="6">
        <f t="shared" si="202"/>
        <v>0</v>
      </c>
    </row>
    <row r="219" spans="1:54" s="1" customFormat="1" ht="14.1" customHeight="1">
      <c r="A219" s="41" t="s">
        <v>415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4" t="s">
        <v>416</v>
      </c>
      <c r="N219" s="44"/>
      <c r="O219" s="44" t="s">
        <v>412</v>
      </c>
      <c r="P219" s="44"/>
      <c r="Q219" s="44"/>
      <c r="R219" s="44" t="s">
        <v>68</v>
      </c>
      <c r="S219" s="44"/>
      <c r="T219" s="44"/>
      <c r="U219" s="33">
        <f t="shared" si="193"/>
        <v>0</v>
      </c>
      <c r="V219" s="33"/>
      <c r="W219" s="33">
        <f t="shared" si="194"/>
        <v>0</v>
      </c>
      <c r="X219" s="33"/>
      <c r="Y219" s="33">
        <f t="shared" si="195"/>
        <v>0</v>
      </c>
      <c r="Z219" s="33"/>
      <c r="AA219" s="6">
        <f t="shared" si="196"/>
        <v>0</v>
      </c>
      <c r="AB219" s="33">
        <f t="shared" si="196"/>
        <v>0</v>
      </c>
      <c r="AC219" s="33"/>
      <c r="AD219" s="6">
        <f t="shared" si="197"/>
        <v>0</v>
      </c>
      <c r="AE219" s="33">
        <f t="shared" si="197"/>
        <v>0</v>
      </c>
      <c r="AF219" s="33"/>
      <c r="AG219" s="6">
        <f t="shared" si="198"/>
        <v>0</v>
      </c>
      <c r="AH219" s="33">
        <f t="shared" si="198"/>
        <v>0</v>
      </c>
      <c r="AI219" s="33"/>
      <c r="AJ219" s="6">
        <f t="shared" si="199"/>
        <v>0</v>
      </c>
      <c r="AK219" s="33">
        <f t="shared" si="199"/>
        <v>0</v>
      </c>
      <c r="AL219" s="33"/>
      <c r="AM219" s="6">
        <f t="shared" si="200"/>
        <v>0</v>
      </c>
      <c r="AN219" s="6">
        <f t="shared" si="200"/>
        <v>0</v>
      </c>
      <c r="AO219" s="33">
        <f t="shared" si="200"/>
        <v>0</v>
      </c>
      <c r="AP219" s="33"/>
      <c r="AQ219" s="6">
        <f t="shared" si="201"/>
        <v>0</v>
      </c>
      <c r="AR219" s="6">
        <f t="shared" si="201"/>
        <v>0</v>
      </c>
      <c r="AS219" s="6">
        <f t="shared" si="201"/>
        <v>0</v>
      </c>
      <c r="AT219" s="6">
        <f t="shared" si="201"/>
        <v>0</v>
      </c>
      <c r="AU219" s="6">
        <f t="shared" si="201"/>
        <v>0</v>
      </c>
      <c r="AV219" s="6">
        <f t="shared" si="201"/>
        <v>0</v>
      </c>
      <c r="AW219" s="6">
        <f t="shared" si="201"/>
        <v>0</v>
      </c>
      <c r="AX219" s="6">
        <f t="shared" si="201"/>
        <v>0</v>
      </c>
      <c r="AY219" s="33">
        <f t="shared" si="201"/>
        <v>0</v>
      </c>
      <c r="AZ219" s="33"/>
      <c r="BA219" s="33"/>
      <c r="BB219" s="6">
        <f t="shared" si="202"/>
        <v>0</v>
      </c>
    </row>
    <row r="220" spans="1:54" s="1" customFormat="1" ht="33.950000000000003" customHeight="1">
      <c r="A220" s="41" t="s">
        <v>417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4" t="s">
        <v>418</v>
      </c>
      <c r="N220" s="44"/>
      <c r="O220" s="44" t="s">
        <v>412</v>
      </c>
      <c r="P220" s="44"/>
      <c r="Q220" s="44"/>
      <c r="R220" s="44" t="s">
        <v>68</v>
      </c>
      <c r="S220" s="44"/>
      <c r="T220" s="44"/>
      <c r="U220" s="33">
        <f t="shared" si="193"/>
        <v>0</v>
      </c>
      <c r="V220" s="33"/>
      <c r="W220" s="33">
        <f t="shared" si="194"/>
        <v>0</v>
      </c>
      <c r="X220" s="33"/>
      <c r="Y220" s="33">
        <f t="shared" si="195"/>
        <v>0</v>
      </c>
      <c r="Z220" s="33"/>
      <c r="AA220" s="6">
        <f t="shared" si="196"/>
        <v>0</v>
      </c>
      <c r="AB220" s="33">
        <f t="shared" si="196"/>
        <v>0</v>
      </c>
      <c r="AC220" s="33"/>
      <c r="AD220" s="6">
        <f t="shared" si="197"/>
        <v>0</v>
      </c>
      <c r="AE220" s="33">
        <f t="shared" si="197"/>
        <v>0</v>
      </c>
      <c r="AF220" s="33"/>
      <c r="AG220" s="6">
        <f t="shared" si="198"/>
        <v>0</v>
      </c>
      <c r="AH220" s="33">
        <f t="shared" si="198"/>
        <v>0</v>
      </c>
      <c r="AI220" s="33"/>
      <c r="AJ220" s="6">
        <f t="shared" si="199"/>
        <v>0</v>
      </c>
      <c r="AK220" s="33">
        <f t="shared" si="199"/>
        <v>0</v>
      </c>
      <c r="AL220" s="33"/>
      <c r="AM220" s="6">
        <f t="shared" si="200"/>
        <v>0</v>
      </c>
      <c r="AN220" s="6">
        <f t="shared" si="200"/>
        <v>0</v>
      </c>
      <c r="AO220" s="33">
        <f t="shared" si="200"/>
        <v>0</v>
      </c>
      <c r="AP220" s="33"/>
      <c r="AQ220" s="6">
        <f t="shared" ref="AQ220:AY229" si="203">0</f>
        <v>0</v>
      </c>
      <c r="AR220" s="6">
        <f t="shared" si="203"/>
        <v>0</v>
      </c>
      <c r="AS220" s="6">
        <f t="shared" si="203"/>
        <v>0</v>
      </c>
      <c r="AT220" s="6">
        <f t="shared" si="203"/>
        <v>0</v>
      </c>
      <c r="AU220" s="6">
        <f t="shared" si="203"/>
        <v>0</v>
      </c>
      <c r="AV220" s="6">
        <f t="shared" si="203"/>
        <v>0</v>
      </c>
      <c r="AW220" s="6">
        <f t="shared" si="203"/>
        <v>0</v>
      </c>
      <c r="AX220" s="6">
        <f t="shared" si="203"/>
        <v>0</v>
      </c>
      <c r="AY220" s="33">
        <f t="shared" si="203"/>
        <v>0</v>
      </c>
      <c r="AZ220" s="33"/>
      <c r="BA220" s="33"/>
      <c r="BB220" s="6">
        <f t="shared" si="202"/>
        <v>0</v>
      </c>
    </row>
    <row r="221" spans="1:54" s="1" customFormat="1" ht="45" customHeight="1">
      <c r="A221" s="41" t="s">
        <v>419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4" t="s">
        <v>420</v>
      </c>
      <c r="N221" s="44"/>
      <c r="O221" s="44" t="s">
        <v>412</v>
      </c>
      <c r="P221" s="44"/>
      <c r="Q221" s="44"/>
      <c r="R221" s="44" t="s">
        <v>68</v>
      </c>
      <c r="S221" s="44"/>
      <c r="T221" s="44"/>
      <c r="U221" s="33">
        <f t="shared" si="193"/>
        <v>0</v>
      </c>
      <c r="V221" s="33"/>
      <c r="W221" s="33">
        <f t="shared" si="194"/>
        <v>0</v>
      </c>
      <c r="X221" s="33"/>
      <c r="Y221" s="33">
        <f t="shared" si="195"/>
        <v>0</v>
      </c>
      <c r="Z221" s="33"/>
      <c r="AA221" s="6">
        <f t="shared" si="196"/>
        <v>0</v>
      </c>
      <c r="AB221" s="33">
        <f t="shared" si="196"/>
        <v>0</v>
      </c>
      <c r="AC221" s="33"/>
      <c r="AD221" s="6">
        <f t="shared" si="197"/>
        <v>0</v>
      </c>
      <c r="AE221" s="33">
        <f t="shared" si="197"/>
        <v>0</v>
      </c>
      <c r="AF221" s="33"/>
      <c r="AG221" s="6">
        <f t="shared" si="198"/>
        <v>0</v>
      </c>
      <c r="AH221" s="33">
        <f t="shared" si="198"/>
        <v>0</v>
      </c>
      <c r="AI221" s="33"/>
      <c r="AJ221" s="6">
        <f t="shared" si="199"/>
        <v>0</v>
      </c>
      <c r="AK221" s="33">
        <f t="shared" si="199"/>
        <v>0</v>
      </c>
      <c r="AL221" s="33"/>
      <c r="AM221" s="6">
        <f t="shared" si="200"/>
        <v>0</v>
      </c>
      <c r="AN221" s="6">
        <f t="shared" si="200"/>
        <v>0</v>
      </c>
      <c r="AO221" s="33">
        <f t="shared" si="200"/>
        <v>0</v>
      </c>
      <c r="AP221" s="33"/>
      <c r="AQ221" s="6">
        <f t="shared" si="203"/>
        <v>0</v>
      </c>
      <c r="AR221" s="6">
        <f t="shared" si="203"/>
        <v>0</v>
      </c>
      <c r="AS221" s="6">
        <f t="shared" si="203"/>
        <v>0</v>
      </c>
      <c r="AT221" s="6">
        <f t="shared" si="203"/>
        <v>0</v>
      </c>
      <c r="AU221" s="6">
        <f t="shared" si="203"/>
        <v>0</v>
      </c>
      <c r="AV221" s="6">
        <f t="shared" si="203"/>
        <v>0</v>
      </c>
      <c r="AW221" s="6">
        <f t="shared" si="203"/>
        <v>0</v>
      </c>
      <c r="AX221" s="6">
        <f t="shared" si="203"/>
        <v>0</v>
      </c>
      <c r="AY221" s="33">
        <f t="shared" si="203"/>
        <v>0</v>
      </c>
      <c r="AZ221" s="33"/>
      <c r="BA221" s="33"/>
      <c r="BB221" s="6">
        <f t="shared" si="202"/>
        <v>0</v>
      </c>
    </row>
    <row r="222" spans="1:54" s="1" customFormat="1" ht="24" customHeight="1">
      <c r="A222" s="41" t="s">
        <v>421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4" t="s">
        <v>422</v>
      </c>
      <c r="N222" s="44"/>
      <c r="O222" s="44" t="s">
        <v>412</v>
      </c>
      <c r="P222" s="44"/>
      <c r="Q222" s="44"/>
      <c r="R222" s="44" t="s">
        <v>68</v>
      </c>
      <c r="S222" s="44"/>
      <c r="T222" s="44"/>
      <c r="U222" s="33">
        <f t="shared" si="193"/>
        <v>0</v>
      </c>
      <c r="V222" s="33"/>
      <c r="W222" s="33">
        <f t="shared" si="194"/>
        <v>0</v>
      </c>
      <c r="X222" s="33"/>
      <c r="Y222" s="33">
        <f t="shared" si="195"/>
        <v>0</v>
      </c>
      <c r="Z222" s="33"/>
      <c r="AA222" s="6">
        <f t="shared" si="196"/>
        <v>0</v>
      </c>
      <c r="AB222" s="33">
        <f t="shared" si="196"/>
        <v>0</v>
      </c>
      <c r="AC222" s="33"/>
      <c r="AD222" s="6">
        <f t="shared" si="197"/>
        <v>0</v>
      </c>
      <c r="AE222" s="33">
        <f t="shared" si="197"/>
        <v>0</v>
      </c>
      <c r="AF222" s="33"/>
      <c r="AG222" s="6">
        <f t="shared" si="198"/>
        <v>0</v>
      </c>
      <c r="AH222" s="33">
        <f t="shared" si="198"/>
        <v>0</v>
      </c>
      <c r="AI222" s="33"/>
      <c r="AJ222" s="6">
        <f t="shared" si="199"/>
        <v>0</v>
      </c>
      <c r="AK222" s="33">
        <f t="shared" si="199"/>
        <v>0</v>
      </c>
      <c r="AL222" s="33"/>
      <c r="AM222" s="6">
        <f t="shared" si="200"/>
        <v>0</v>
      </c>
      <c r="AN222" s="6">
        <f t="shared" si="200"/>
        <v>0</v>
      </c>
      <c r="AO222" s="33">
        <f t="shared" si="200"/>
        <v>0</v>
      </c>
      <c r="AP222" s="33"/>
      <c r="AQ222" s="6">
        <f t="shared" si="203"/>
        <v>0</v>
      </c>
      <c r="AR222" s="6">
        <f t="shared" si="203"/>
        <v>0</v>
      </c>
      <c r="AS222" s="6">
        <f t="shared" si="203"/>
        <v>0</v>
      </c>
      <c r="AT222" s="6">
        <f t="shared" si="203"/>
        <v>0</v>
      </c>
      <c r="AU222" s="6">
        <f t="shared" si="203"/>
        <v>0</v>
      </c>
      <c r="AV222" s="6">
        <f t="shared" si="203"/>
        <v>0</v>
      </c>
      <c r="AW222" s="6">
        <f t="shared" si="203"/>
        <v>0</v>
      </c>
      <c r="AX222" s="6">
        <f t="shared" si="203"/>
        <v>0</v>
      </c>
      <c r="AY222" s="33">
        <f t="shared" si="203"/>
        <v>0</v>
      </c>
      <c r="AZ222" s="33"/>
      <c r="BA222" s="33"/>
      <c r="BB222" s="6">
        <f t="shared" si="202"/>
        <v>0</v>
      </c>
    </row>
    <row r="223" spans="1:54" s="1" customFormat="1" ht="24" customHeight="1">
      <c r="A223" s="41" t="s">
        <v>423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4" t="s">
        <v>424</v>
      </c>
      <c r="N223" s="44"/>
      <c r="O223" s="44" t="s">
        <v>425</v>
      </c>
      <c r="P223" s="44"/>
      <c r="Q223" s="44"/>
      <c r="R223" s="44" t="s">
        <v>68</v>
      </c>
      <c r="S223" s="44"/>
      <c r="T223" s="44"/>
      <c r="U223" s="33">
        <f t="shared" si="193"/>
        <v>0</v>
      </c>
      <c r="V223" s="33"/>
      <c r="W223" s="33">
        <f t="shared" si="194"/>
        <v>0</v>
      </c>
      <c r="X223" s="33"/>
      <c r="Y223" s="33">
        <f t="shared" si="195"/>
        <v>0</v>
      </c>
      <c r="Z223" s="33"/>
      <c r="AA223" s="6">
        <f t="shared" si="196"/>
        <v>0</v>
      </c>
      <c r="AB223" s="33">
        <f t="shared" si="196"/>
        <v>0</v>
      </c>
      <c r="AC223" s="33"/>
      <c r="AD223" s="6">
        <f t="shared" si="197"/>
        <v>0</v>
      </c>
      <c r="AE223" s="33">
        <f t="shared" si="197"/>
        <v>0</v>
      </c>
      <c r="AF223" s="33"/>
      <c r="AG223" s="6">
        <f t="shared" si="198"/>
        <v>0</v>
      </c>
      <c r="AH223" s="33">
        <f t="shared" si="198"/>
        <v>0</v>
      </c>
      <c r="AI223" s="33"/>
      <c r="AJ223" s="6">
        <f t="shared" si="199"/>
        <v>0</v>
      </c>
      <c r="AK223" s="33">
        <f t="shared" si="199"/>
        <v>0</v>
      </c>
      <c r="AL223" s="33"/>
      <c r="AM223" s="6">
        <f t="shared" si="200"/>
        <v>0</v>
      </c>
      <c r="AN223" s="6">
        <f t="shared" si="200"/>
        <v>0</v>
      </c>
      <c r="AO223" s="33">
        <f t="shared" si="200"/>
        <v>0</v>
      </c>
      <c r="AP223" s="33"/>
      <c r="AQ223" s="6">
        <f t="shared" si="203"/>
        <v>0</v>
      </c>
      <c r="AR223" s="6">
        <f t="shared" si="203"/>
        <v>0</v>
      </c>
      <c r="AS223" s="6">
        <f t="shared" si="203"/>
        <v>0</v>
      </c>
      <c r="AT223" s="6">
        <f t="shared" si="203"/>
        <v>0</v>
      </c>
      <c r="AU223" s="6">
        <f t="shared" si="203"/>
        <v>0</v>
      </c>
      <c r="AV223" s="6">
        <f t="shared" si="203"/>
        <v>0</v>
      </c>
      <c r="AW223" s="6">
        <f t="shared" si="203"/>
        <v>0</v>
      </c>
      <c r="AX223" s="6">
        <f t="shared" si="203"/>
        <v>0</v>
      </c>
      <c r="AY223" s="33">
        <f t="shared" si="203"/>
        <v>0</v>
      </c>
      <c r="AZ223" s="33"/>
      <c r="BA223" s="33"/>
      <c r="BB223" s="6">
        <f t="shared" si="202"/>
        <v>0</v>
      </c>
    </row>
    <row r="224" spans="1:54" s="1" customFormat="1" ht="86.1" customHeight="1">
      <c r="A224" s="41" t="s">
        <v>426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4" t="s">
        <v>427</v>
      </c>
      <c r="N224" s="44"/>
      <c r="O224" s="44" t="s">
        <v>67</v>
      </c>
      <c r="P224" s="44"/>
      <c r="Q224" s="44"/>
      <c r="R224" s="44" t="s">
        <v>68</v>
      </c>
      <c r="S224" s="44"/>
      <c r="T224" s="44"/>
      <c r="U224" s="33">
        <f t="shared" si="193"/>
        <v>0</v>
      </c>
      <c r="V224" s="33"/>
      <c r="W224" s="33">
        <f t="shared" si="194"/>
        <v>0</v>
      </c>
      <c r="X224" s="33"/>
      <c r="Y224" s="33">
        <f t="shared" si="195"/>
        <v>0</v>
      </c>
      <c r="Z224" s="33"/>
      <c r="AA224" s="6">
        <f t="shared" si="196"/>
        <v>0</v>
      </c>
      <c r="AB224" s="33">
        <f t="shared" si="196"/>
        <v>0</v>
      </c>
      <c r="AC224" s="33"/>
      <c r="AD224" s="6">
        <f t="shared" si="197"/>
        <v>0</v>
      </c>
      <c r="AE224" s="33">
        <f t="shared" si="197"/>
        <v>0</v>
      </c>
      <c r="AF224" s="33"/>
      <c r="AG224" s="6">
        <f t="shared" si="198"/>
        <v>0</v>
      </c>
      <c r="AH224" s="33">
        <f t="shared" si="198"/>
        <v>0</v>
      </c>
      <c r="AI224" s="33"/>
      <c r="AJ224" s="6">
        <f t="shared" si="199"/>
        <v>0</v>
      </c>
      <c r="AK224" s="33">
        <f t="shared" si="199"/>
        <v>0</v>
      </c>
      <c r="AL224" s="33"/>
      <c r="AM224" s="6">
        <f t="shared" si="200"/>
        <v>0</v>
      </c>
      <c r="AN224" s="6">
        <f t="shared" si="200"/>
        <v>0</v>
      </c>
      <c r="AO224" s="33">
        <f t="shared" si="200"/>
        <v>0</v>
      </c>
      <c r="AP224" s="33"/>
      <c r="AQ224" s="6">
        <f t="shared" si="203"/>
        <v>0</v>
      </c>
      <c r="AR224" s="6">
        <f t="shared" si="203"/>
        <v>0</v>
      </c>
      <c r="AS224" s="6">
        <f t="shared" si="203"/>
        <v>0</v>
      </c>
      <c r="AT224" s="6">
        <f t="shared" si="203"/>
        <v>0</v>
      </c>
      <c r="AU224" s="6">
        <f t="shared" si="203"/>
        <v>0</v>
      </c>
      <c r="AV224" s="6">
        <f t="shared" si="203"/>
        <v>0</v>
      </c>
      <c r="AW224" s="6">
        <f t="shared" si="203"/>
        <v>0</v>
      </c>
      <c r="AX224" s="6">
        <f t="shared" si="203"/>
        <v>0</v>
      </c>
      <c r="AY224" s="33">
        <f t="shared" si="203"/>
        <v>0</v>
      </c>
      <c r="AZ224" s="33"/>
      <c r="BA224" s="33"/>
      <c r="BB224" s="6">
        <f t="shared" si="202"/>
        <v>0</v>
      </c>
    </row>
    <row r="225" spans="1:54" s="1" customFormat="1" ht="33.950000000000003" customHeight="1">
      <c r="A225" s="41" t="s">
        <v>428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4" t="s">
        <v>429</v>
      </c>
      <c r="N225" s="44"/>
      <c r="O225" s="44" t="s">
        <v>67</v>
      </c>
      <c r="P225" s="44"/>
      <c r="Q225" s="44"/>
      <c r="R225" s="44" t="s">
        <v>68</v>
      </c>
      <c r="S225" s="44"/>
      <c r="T225" s="44"/>
      <c r="U225" s="33">
        <f t="shared" si="193"/>
        <v>0</v>
      </c>
      <c r="V225" s="33"/>
      <c r="W225" s="33">
        <f t="shared" si="194"/>
        <v>0</v>
      </c>
      <c r="X225" s="33"/>
      <c r="Y225" s="33">
        <f t="shared" si="195"/>
        <v>0</v>
      </c>
      <c r="Z225" s="33"/>
      <c r="AA225" s="6">
        <f t="shared" si="196"/>
        <v>0</v>
      </c>
      <c r="AB225" s="33">
        <f t="shared" si="196"/>
        <v>0</v>
      </c>
      <c r="AC225" s="33"/>
      <c r="AD225" s="6">
        <f t="shared" si="197"/>
        <v>0</v>
      </c>
      <c r="AE225" s="33">
        <f t="shared" si="197"/>
        <v>0</v>
      </c>
      <c r="AF225" s="33"/>
      <c r="AG225" s="6">
        <f t="shared" si="198"/>
        <v>0</v>
      </c>
      <c r="AH225" s="33">
        <f t="shared" si="198"/>
        <v>0</v>
      </c>
      <c r="AI225" s="33"/>
      <c r="AJ225" s="6">
        <f t="shared" si="199"/>
        <v>0</v>
      </c>
      <c r="AK225" s="33">
        <f t="shared" si="199"/>
        <v>0</v>
      </c>
      <c r="AL225" s="33"/>
      <c r="AM225" s="6">
        <f t="shared" si="200"/>
        <v>0</v>
      </c>
      <c r="AN225" s="6">
        <f t="shared" si="200"/>
        <v>0</v>
      </c>
      <c r="AO225" s="33">
        <f t="shared" si="200"/>
        <v>0</v>
      </c>
      <c r="AP225" s="33"/>
      <c r="AQ225" s="6">
        <f t="shared" si="203"/>
        <v>0</v>
      </c>
      <c r="AR225" s="6">
        <f t="shared" si="203"/>
        <v>0</v>
      </c>
      <c r="AS225" s="6">
        <f t="shared" si="203"/>
        <v>0</v>
      </c>
      <c r="AT225" s="6">
        <f t="shared" si="203"/>
        <v>0</v>
      </c>
      <c r="AU225" s="6">
        <f t="shared" si="203"/>
        <v>0</v>
      </c>
      <c r="AV225" s="6">
        <f t="shared" si="203"/>
        <v>0</v>
      </c>
      <c r="AW225" s="6">
        <f t="shared" si="203"/>
        <v>0</v>
      </c>
      <c r="AX225" s="6">
        <f t="shared" si="203"/>
        <v>0</v>
      </c>
      <c r="AY225" s="33">
        <f t="shared" si="203"/>
        <v>0</v>
      </c>
      <c r="AZ225" s="33"/>
      <c r="BA225" s="33"/>
      <c r="BB225" s="6">
        <f t="shared" si="202"/>
        <v>0</v>
      </c>
    </row>
    <row r="226" spans="1:54" s="1" customFormat="1" ht="45" customHeight="1">
      <c r="A226" s="41" t="s">
        <v>430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4" t="s">
        <v>431</v>
      </c>
      <c r="N226" s="44"/>
      <c r="O226" s="44" t="s">
        <v>67</v>
      </c>
      <c r="P226" s="44"/>
      <c r="Q226" s="44"/>
      <c r="R226" s="44" t="s">
        <v>68</v>
      </c>
      <c r="S226" s="44"/>
      <c r="T226" s="44"/>
      <c r="U226" s="33">
        <f t="shared" si="193"/>
        <v>0</v>
      </c>
      <c r="V226" s="33"/>
      <c r="W226" s="33">
        <f t="shared" si="194"/>
        <v>0</v>
      </c>
      <c r="X226" s="33"/>
      <c r="Y226" s="33">
        <f t="shared" si="195"/>
        <v>0</v>
      </c>
      <c r="Z226" s="33"/>
      <c r="AA226" s="6">
        <f t="shared" si="196"/>
        <v>0</v>
      </c>
      <c r="AB226" s="33">
        <f t="shared" si="196"/>
        <v>0</v>
      </c>
      <c r="AC226" s="33"/>
      <c r="AD226" s="6">
        <f t="shared" si="197"/>
        <v>0</v>
      </c>
      <c r="AE226" s="33">
        <f t="shared" si="197"/>
        <v>0</v>
      </c>
      <c r="AF226" s="33"/>
      <c r="AG226" s="6">
        <f t="shared" si="198"/>
        <v>0</v>
      </c>
      <c r="AH226" s="33">
        <f t="shared" si="198"/>
        <v>0</v>
      </c>
      <c r="AI226" s="33"/>
      <c r="AJ226" s="6">
        <f t="shared" si="199"/>
        <v>0</v>
      </c>
      <c r="AK226" s="33">
        <f t="shared" si="199"/>
        <v>0</v>
      </c>
      <c r="AL226" s="33"/>
      <c r="AM226" s="6">
        <f t="shared" si="200"/>
        <v>0</v>
      </c>
      <c r="AN226" s="6">
        <f t="shared" si="200"/>
        <v>0</v>
      </c>
      <c r="AO226" s="33">
        <f t="shared" si="200"/>
        <v>0</v>
      </c>
      <c r="AP226" s="33"/>
      <c r="AQ226" s="6">
        <f t="shared" si="203"/>
        <v>0</v>
      </c>
      <c r="AR226" s="6">
        <f t="shared" si="203"/>
        <v>0</v>
      </c>
      <c r="AS226" s="6">
        <f t="shared" si="203"/>
        <v>0</v>
      </c>
      <c r="AT226" s="6">
        <f t="shared" si="203"/>
        <v>0</v>
      </c>
      <c r="AU226" s="6">
        <f t="shared" si="203"/>
        <v>0</v>
      </c>
      <c r="AV226" s="6">
        <f t="shared" si="203"/>
        <v>0</v>
      </c>
      <c r="AW226" s="6">
        <f t="shared" si="203"/>
        <v>0</v>
      </c>
      <c r="AX226" s="6">
        <f t="shared" si="203"/>
        <v>0</v>
      </c>
      <c r="AY226" s="33">
        <f t="shared" si="203"/>
        <v>0</v>
      </c>
      <c r="AZ226" s="33"/>
      <c r="BA226" s="33"/>
      <c r="BB226" s="6">
        <f t="shared" si="202"/>
        <v>0</v>
      </c>
    </row>
    <row r="227" spans="1:54" s="1" customFormat="1" ht="14.1" customHeight="1">
      <c r="A227" s="41" t="s">
        <v>432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4" t="s">
        <v>433</v>
      </c>
      <c r="N227" s="44"/>
      <c r="O227" s="44" t="s">
        <v>67</v>
      </c>
      <c r="P227" s="44"/>
      <c r="Q227" s="44"/>
      <c r="R227" s="44" t="s">
        <v>68</v>
      </c>
      <c r="S227" s="44"/>
      <c r="T227" s="44"/>
      <c r="U227" s="33">
        <f t="shared" si="193"/>
        <v>0</v>
      </c>
      <c r="V227" s="33"/>
      <c r="W227" s="33">
        <f t="shared" si="194"/>
        <v>0</v>
      </c>
      <c r="X227" s="33"/>
      <c r="Y227" s="33">
        <f t="shared" si="195"/>
        <v>0</v>
      </c>
      <c r="Z227" s="33"/>
      <c r="AA227" s="6">
        <f t="shared" si="196"/>
        <v>0</v>
      </c>
      <c r="AB227" s="33">
        <f t="shared" si="196"/>
        <v>0</v>
      </c>
      <c r="AC227" s="33"/>
      <c r="AD227" s="6">
        <f t="shared" si="197"/>
        <v>0</v>
      </c>
      <c r="AE227" s="33">
        <f t="shared" si="197"/>
        <v>0</v>
      </c>
      <c r="AF227" s="33"/>
      <c r="AG227" s="6">
        <f t="shared" si="198"/>
        <v>0</v>
      </c>
      <c r="AH227" s="33">
        <f t="shared" si="198"/>
        <v>0</v>
      </c>
      <c r="AI227" s="33"/>
      <c r="AJ227" s="6">
        <f t="shared" si="199"/>
        <v>0</v>
      </c>
      <c r="AK227" s="33">
        <f t="shared" si="199"/>
        <v>0</v>
      </c>
      <c r="AL227" s="33"/>
      <c r="AM227" s="6">
        <f t="shared" si="200"/>
        <v>0</v>
      </c>
      <c r="AN227" s="6">
        <f t="shared" si="200"/>
        <v>0</v>
      </c>
      <c r="AO227" s="33">
        <f t="shared" si="200"/>
        <v>0</v>
      </c>
      <c r="AP227" s="33"/>
      <c r="AQ227" s="6">
        <f t="shared" si="203"/>
        <v>0</v>
      </c>
      <c r="AR227" s="6">
        <f t="shared" si="203"/>
        <v>0</v>
      </c>
      <c r="AS227" s="6">
        <f t="shared" si="203"/>
        <v>0</v>
      </c>
      <c r="AT227" s="6">
        <f t="shared" si="203"/>
        <v>0</v>
      </c>
      <c r="AU227" s="6">
        <f t="shared" si="203"/>
        <v>0</v>
      </c>
      <c r="AV227" s="6">
        <f t="shared" si="203"/>
        <v>0</v>
      </c>
      <c r="AW227" s="6">
        <f t="shared" si="203"/>
        <v>0</v>
      </c>
      <c r="AX227" s="6">
        <f t="shared" si="203"/>
        <v>0</v>
      </c>
      <c r="AY227" s="33">
        <f t="shared" si="203"/>
        <v>0</v>
      </c>
      <c r="AZ227" s="33"/>
      <c r="BA227" s="33"/>
      <c r="BB227" s="6">
        <f t="shared" si="202"/>
        <v>0</v>
      </c>
    </row>
    <row r="228" spans="1:54" s="1" customFormat="1" ht="24" customHeight="1">
      <c r="A228" s="41" t="s">
        <v>434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4" t="s">
        <v>435</v>
      </c>
      <c r="N228" s="44"/>
      <c r="O228" s="44" t="s">
        <v>67</v>
      </c>
      <c r="P228" s="44"/>
      <c r="Q228" s="44"/>
      <c r="R228" s="44" t="s">
        <v>68</v>
      </c>
      <c r="S228" s="44"/>
      <c r="T228" s="44"/>
      <c r="U228" s="33">
        <f t="shared" si="193"/>
        <v>0</v>
      </c>
      <c r="V228" s="33"/>
      <c r="W228" s="33">
        <f t="shared" si="194"/>
        <v>0</v>
      </c>
      <c r="X228" s="33"/>
      <c r="Y228" s="33">
        <f t="shared" si="195"/>
        <v>0</v>
      </c>
      <c r="Z228" s="33"/>
      <c r="AA228" s="6">
        <f t="shared" si="196"/>
        <v>0</v>
      </c>
      <c r="AB228" s="33">
        <f t="shared" si="196"/>
        <v>0</v>
      </c>
      <c r="AC228" s="33"/>
      <c r="AD228" s="6">
        <f t="shared" si="197"/>
        <v>0</v>
      </c>
      <c r="AE228" s="33">
        <f t="shared" si="197"/>
        <v>0</v>
      </c>
      <c r="AF228" s="33"/>
      <c r="AG228" s="6">
        <f t="shared" si="198"/>
        <v>0</v>
      </c>
      <c r="AH228" s="33">
        <f t="shared" si="198"/>
        <v>0</v>
      </c>
      <c r="AI228" s="33"/>
      <c r="AJ228" s="6">
        <f t="shared" si="199"/>
        <v>0</v>
      </c>
      <c r="AK228" s="33">
        <f t="shared" si="199"/>
        <v>0</v>
      </c>
      <c r="AL228" s="33"/>
      <c r="AM228" s="6">
        <f t="shared" si="200"/>
        <v>0</v>
      </c>
      <c r="AN228" s="6">
        <f t="shared" si="200"/>
        <v>0</v>
      </c>
      <c r="AO228" s="33">
        <f t="shared" si="200"/>
        <v>0</v>
      </c>
      <c r="AP228" s="33"/>
      <c r="AQ228" s="6">
        <f t="shared" si="203"/>
        <v>0</v>
      </c>
      <c r="AR228" s="6">
        <f t="shared" si="203"/>
        <v>0</v>
      </c>
      <c r="AS228" s="6">
        <f t="shared" si="203"/>
        <v>0</v>
      </c>
      <c r="AT228" s="6">
        <f t="shared" si="203"/>
        <v>0</v>
      </c>
      <c r="AU228" s="6">
        <f t="shared" si="203"/>
        <v>0</v>
      </c>
      <c r="AV228" s="6">
        <f t="shared" si="203"/>
        <v>0</v>
      </c>
      <c r="AW228" s="6">
        <f t="shared" si="203"/>
        <v>0</v>
      </c>
      <c r="AX228" s="6">
        <f t="shared" si="203"/>
        <v>0</v>
      </c>
      <c r="AY228" s="33">
        <f t="shared" si="203"/>
        <v>0</v>
      </c>
      <c r="AZ228" s="33"/>
      <c r="BA228" s="33"/>
      <c r="BB228" s="6">
        <f t="shared" si="202"/>
        <v>0</v>
      </c>
    </row>
    <row r="229" spans="1:54" s="1" customFormat="1" ht="54.95" customHeight="1">
      <c r="A229" s="41" t="s">
        <v>436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4" t="s">
        <v>437</v>
      </c>
      <c r="N229" s="44"/>
      <c r="O229" s="44" t="s">
        <v>67</v>
      </c>
      <c r="P229" s="44"/>
      <c r="Q229" s="44"/>
      <c r="R229" s="44" t="s">
        <v>68</v>
      </c>
      <c r="S229" s="44"/>
      <c r="T229" s="44"/>
      <c r="U229" s="33">
        <f t="shared" si="193"/>
        <v>0</v>
      </c>
      <c r="V229" s="33"/>
      <c r="W229" s="33">
        <f t="shared" si="194"/>
        <v>0</v>
      </c>
      <c r="X229" s="33"/>
      <c r="Y229" s="33">
        <f t="shared" si="195"/>
        <v>0</v>
      </c>
      <c r="Z229" s="33"/>
      <c r="AA229" s="6">
        <f t="shared" si="196"/>
        <v>0</v>
      </c>
      <c r="AB229" s="33">
        <f t="shared" si="196"/>
        <v>0</v>
      </c>
      <c r="AC229" s="33"/>
      <c r="AD229" s="6">
        <f t="shared" si="197"/>
        <v>0</v>
      </c>
      <c r="AE229" s="33">
        <f t="shared" si="197"/>
        <v>0</v>
      </c>
      <c r="AF229" s="33"/>
      <c r="AG229" s="6">
        <f t="shared" si="198"/>
        <v>0</v>
      </c>
      <c r="AH229" s="33">
        <f t="shared" si="198"/>
        <v>0</v>
      </c>
      <c r="AI229" s="33"/>
      <c r="AJ229" s="6">
        <f t="shared" si="199"/>
        <v>0</v>
      </c>
      <c r="AK229" s="33">
        <f t="shared" si="199"/>
        <v>0</v>
      </c>
      <c r="AL229" s="33"/>
      <c r="AM229" s="6">
        <f t="shared" si="200"/>
        <v>0</v>
      </c>
      <c r="AN229" s="6">
        <f t="shared" si="200"/>
        <v>0</v>
      </c>
      <c r="AO229" s="33">
        <f t="shared" si="200"/>
        <v>0</v>
      </c>
      <c r="AP229" s="33"/>
      <c r="AQ229" s="6">
        <f t="shared" si="203"/>
        <v>0</v>
      </c>
      <c r="AR229" s="6">
        <f t="shared" si="203"/>
        <v>0</v>
      </c>
      <c r="AS229" s="6">
        <f t="shared" si="203"/>
        <v>0</v>
      </c>
      <c r="AT229" s="6">
        <f t="shared" si="203"/>
        <v>0</v>
      </c>
      <c r="AU229" s="6">
        <f t="shared" si="203"/>
        <v>0</v>
      </c>
      <c r="AV229" s="6">
        <f t="shared" si="203"/>
        <v>0</v>
      </c>
      <c r="AW229" s="6">
        <f t="shared" si="203"/>
        <v>0</v>
      </c>
      <c r="AX229" s="6">
        <f t="shared" si="203"/>
        <v>0</v>
      </c>
      <c r="AY229" s="33">
        <f t="shared" si="203"/>
        <v>0</v>
      </c>
      <c r="AZ229" s="33"/>
      <c r="BA229" s="33"/>
      <c r="BB229" s="6">
        <f t="shared" si="202"/>
        <v>0</v>
      </c>
    </row>
    <row r="230" spans="1:54" s="1" customFormat="1" ht="24" customHeight="1">
      <c r="A230" s="41" t="s">
        <v>438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4" t="s">
        <v>439</v>
      </c>
      <c r="N230" s="44"/>
      <c r="O230" s="44" t="s">
        <v>67</v>
      </c>
      <c r="P230" s="44"/>
      <c r="Q230" s="44"/>
      <c r="R230" s="44" t="s">
        <v>68</v>
      </c>
      <c r="S230" s="44"/>
      <c r="T230" s="44"/>
      <c r="U230" s="33">
        <f t="shared" si="193"/>
        <v>0</v>
      </c>
      <c r="V230" s="33"/>
      <c r="W230" s="33">
        <f t="shared" si="194"/>
        <v>0</v>
      </c>
      <c r="X230" s="33"/>
      <c r="Y230" s="33">
        <f t="shared" si="195"/>
        <v>0</v>
      </c>
      <c r="Z230" s="33"/>
      <c r="AA230" s="6">
        <f t="shared" ref="AA230:AA243" si="204">0</f>
        <v>0</v>
      </c>
      <c r="AB230" s="34" t="s">
        <v>243</v>
      </c>
      <c r="AC230" s="34"/>
      <c r="AD230" s="4" t="s">
        <v>243</v>
      </c>
      <c r="AE230" s="34" t="s">
        <v>243</v>
      </c>
      <c r="AF230" s="34"/>
      <c r="AG230" s="4" t="s">
        <v>243</v>
      </c>
      <c r="AH230" s="34" t="s">
        <v>243</v>
      </c>
      <c r="AI230" s="34"/>
      <c r="AJ230" s="4" t="s">
        <v>243</v>
      </c>
      <c r="AK230" s="34" t="s">
        <v>243</v>
      </c>
      <c r="AL230" s="34"/>
      <c r="AM230" s="4" t="s">
        <v>243</v>
      </c>
      <c r="AN230" s="6">
        <f t="shared" ref="AN230:AO233" si="205">0</f>
        <v>0</v>
      </c>
      <c r="AO230" s="33">
        <f t="shared" si="205"/>
        <v>0</v>
      </c>
      <c r="AP230" s="33"/>
      <c r="AQ230" s="6">
        <f t="shared" ref="AQ230:AR243" si="206">0</f>
        <v>0</v>
      </c>
      <c r="AR230" s="6">
        <f t="shared" si="206"/>
        <v>0</v>
      </c>
      <c r="AS230" s="4" t="s">
        <v>243</v>
      </c>
      <c r="AT230" s="4" t="s">
        <v>243</v>
      </c>
      <c r="AU230" s="4" t="s">
        <v>243</v>
      </c>
      <c r="AV230" s="4" t="s">
        <v>243</v>
      </c>
      <c r="AW230" s="4" t="s">
        <v>243</v>
      </c>
      <c r="AX230" s="4" t="s">
        <v>243</v>
      </c>
      <c r="AY230" s="34" t="s">
        <v>243</v>
      </c>
      <c r="AZ230" s="34"/>
      <c r="BA230" s="34"/>
      <c r="BB230" s="4" t="s">
        <v>243</v>
      </c>
    </row>
    <row r="231" spans="1:54" s="1" customFormat="1" ht="33.950000000000003" customHeight="1">
      <c r="A231" s="42" t="s">
        <v>440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4" t="s">
        <v>441</v>
      </c>
      <c r="N231" s="44"/>
      <c r="O231" s="44" t="s">
        <v>67</v>
      </c>
      <c r="P231" s="44"/>
      <c r="Q231" s="44"/>
      <c r="R231" s="44" t="s">
        <v>68</v>
      </c>
      <c r="S231" s="44"/>
      <c r="T231" s="44"/>
      <c r="U231" s="33">
        <f t="shared" si="193"/>
        <v>0</v>
      </c>
      <c r="V231" s="33"/>
      <c r="W231" s="33">
        <f t="shared" si="194"/>
        <v>0</v>
      </c>
      <c r="X231" s="33"/>
      <c r="Y231" s="33">
        <f t="shared" si="195"/>
        <v>0</v>
      </c>
      <c r="Z231" s="33"/>
      <c r="AA231" s="6">
        <f t="shared" si="204"/>
        <v>0</v>
      </c>
      <c r="AB231" s="34" t="s">
        <v>243</v>
      </c>
      <c r="AC231" s="34"/>
      <c r="AD231" s="4" t="s">
        <v>243</v>
      </c>
      <c r="AE231" s="34" t="s">
        <v>243</v>
      </c>
      <c r="AF231" s="34"/>
      <c r="AG231" s="4" t="s">
        <v>243</v>
      </c>
      <c r="AH231" s="34" t="s">
        <v>243</v>
      </c>
      <c r="AI231" s="34"/>
      <c r="AJ231" s="4" t="s">
        <v>243</v>
      </c>
      <c r="AK231" s="34" t="s">
        <v>243</v>
      </c>
      <c r="AL231" s="34"/>
      <c r="AM231" s="4" t="s">
        <v>243</v>
      </c>
      <c r="AN231" s="6">
        <f t="shared" si="205"/>
        <v>0</v>
      </c>
      <c r="AO231" s="33">
        <f t="shared" si="205"/>
        <v>0</v>
      </c>
      <c r="AP231" s="33"/>
      <c r="AQ231" s="6">
        <f t="shared" si="206"/>
        <v>0</v>
      </c>
      <c r="AR231" s="6">
        <f t="shared" si="206"/>
        <v>0</v>
      </c>
      <c r="AS231" s="4" t="s">
        <v>243</v>
      </c>
      <c r="AT231" s="4" t="s">
        <v>243</v>
      </c>
      <c r="AU231" s="4" t="s">
        <v>243</v>
      </c>
      <c r="AV231" s="4" t="s">
        <v>243</v>
      </c>
      <c r="AW231" s="4" t="s">
        <v>243</v>
      </c>
      <c r="AX231" s="4" t="s">
        <v>243</v>
      </c>
      <c r="AY231" s="34" t="s">
        <v>243</v>
      </c>
      <c r="AZ231" s="34"/>
      <c r="BA231" s="34"/>
      <c r="BB231" s="4" t="s">
        <v>243</v>
      </c>
    </row>
    <row r="232" spans="1:54" s="1" customFormat="1" ht="24" customHeight="1">
      <c r="A232" s="42" t="s">
        <v>442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4" t="s">
        <v>443</v>
      </c>
      <c r="N232" s="44"/>
      <c r="O232" s="44" t="s">
        <v>67</v>
      </c>
      <c r="P232" s="44"/>
      <c r="Q232" s="44"/>
      <c r="R232" s="44" t="s">
        <v>68</v>
      </c>
      <c r="S232" s="44"/>
      <c r="T232" s="44"/>
      <c r="U232" s="33">
        <f t="shared" si="193"/>
        <v>0</v>
      </c>
      <c r="V232" s="33"/>
      <c r="W232" s="33">
        <f t="shared" si="194"/>
        <v>0</v>
      </c>
      <c r="X232" s="33"/>
      <c r="Y232" s="33">
        <f t="shared" si="195"/>
        <v>0</v>
      </c>
      <c r="Z232" s="33"/>
      <c r="AA232" s="6">
        <f t="shared" si="204"/>
        <v>0</v>
      </c>
      <c r="AB232" s="34" t="s">
        <v>243</v>
      </c>
      <c r="AC232" s="34"/>
      <c r="AD232" s="4" t="s">
        <v>243</v>
      </c>
      <c r="AE232" s="34" t="s">
        <v>243</v>
      </c>
      <c r="AF232" s="34"/>
      <c r="AG232" s="4" t="s">
        <v>243</v>
      </c>
      <c r="AH232" s="34" t="s">
        <v>243</v>
      </c>
      <c r="AI232" s="34"/>
      <c r="AJ232" s="4" t="s">
        <v>243</v>
      </c>
      <c r="AK232" s="34" t="s">
        <v>243</v>
      </c>
      <c r="AL232" s="34"/>
      <c r="AM232" s="4" t="s">
        <v>243</v>
      </c>
      <c r="AN232" s="6">
        <f t="shared" si="205"/>
        <v>0</v>
      </c>
      <c r="AO232" s="33">
        <f t="shared" si="205"/>
        <v>0</v>
      </c>
      <c r="AP232" s="33"/>
      <c r="AQ232" s="6">
        <f t="shared" si="206"/>
        <v>0</v>
      </c>
      <c r="AR232" s="6">
        <f t="shared" si="206"/>
        <v>0</v>
      </c>
      <c r="AS232" s="4" t="s">
        <v>243</v>
      </c>
      <c r="AT232" s="4" t="s">
        <v>243</v>
      </c>
      <c r="AU232" s="4" t="s">
        <v>243</v>
      </c>
      <c r="AV232" s="4" t="s">
        <v>243</v>
      </c>
      <c r="AW232" s="4" t="s">
        <v>243</v>
      </c>
      <c r="AX232" s="4" t="s">
        <v>243</v>
      </c>
      <c r="AY232" s="34" t="s">
        <v>243</v>
      </c>
      <c r="AZ232" s="34"/>
      <c r="BA232" s="34"/>
      <c r="BB232" s="4" t="s">
        <v>243</v>
      </c>
    </row>
    <row r="233" spans="1:54" s="1" customFormat="1" ht="33.950000000000003" customHeight="1">
      <c r="A233" s="42" t="s">
        <v>444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4" t="s">
        <v>445</v>
      </c>
      <c r="N233" s="44"/>
      <c r="O233" s="44" t="s">
        <v>67</v>
      </c>
      <c r="P233" s="44"/>
      <c r="Q233" s="44"/>
      <c r="R233" s="44" t="s">
        <v>68</v>
      </c>
      <c r="S233" s="44"/>
      <c r="T233" s="44"/>
      <c r="U233" s="33">
        <f t="shared" si="193"/>
        <v>0</v>
      </c>
      <c r="V233" s="33"/>
      <c r="W233" s="33">
        <f t="shared" si="194"/>
        <v>0</v>
      </c>
      <c r="X233" s="33"/>
      <c r="Y233" s="33">
        <f t="shared" si="195"/>
        <v>0</v>
      </c>
      <c r="Z233" s="33"/>
      <c r="AA233" s="6">
        <f t="shared" si="204"/>
        <v>0</v>
      </c>
      <c r="AB233" s="34" t="s">
        <v>243</v>
      </c>
      <c r="AC233" s="34"/>
      <c r="AD233" s="4" t="s">
        <v>243</v>
      </c>
      <c r="AE233" s="34" t="s">
        <v>243</v>
      </c>
      <c r="AF233" s="34"/>
      <c r="AG233" s="4" t="s">
        <v>243</v>
      </c>
      <c r="AH233" s="34" t="s">
        <v>243</v>
      </c>
      <c r="AI233" s="34"/>
      <c r="AJ233" s="4" t="s">
        <v>243</v>
      </c>
      <c r="AK233" s="34" t="s">
        <v>243</v>
      </c>
      <c r="AL233" s="34"/>
      <c r="AM233" s="4" t="s">
        <v>243</v>
      </c>
      <c r="AN233" s="6">
        <f t="shared" si="205"/>
        <v>0</v>
      </c>
      <c r="AO233" s="33">
        <f t="shared" si="205"/>
        <v>0</v>
      </c>
      <c r="AP233" s="33"/>
      <c r="AQ233" s="6">
        <f t="shared" si="206"/>
        <v>0</v>
      </c>
      <c r="AR233" s="6">
        <f t="shared" si="206"/>
        <v>0</v>
      </c>
      <c r="AS233" s="4" t="s">
        <v>243</v>
      </c>
      <c r="AT233" s="4" t="s">
        <v>243</v>
      </c>
      <c r="AU233" s="4" t="s">
        <v>243</v>
      </c>
      <c r="AV233" s="4" t="s">
        <v>243</v>
      </c>
      <c r="AW233" s="4" t="s">
        <v>243</v>
      </c>
      <c r="AX233" s="4" t="s">
        <v>243</v>
      </c>
      <c r="AY233" s="34" t="s">
        <v>243</v>
      </c>
      <c r="AZ233" s="34"/>
      <c r="BA233" s="34"/>
      <c r="BB233" s="4" t="s">
        <v>243</v>
      </c>
    </row>
    <row r="234" spans="1:54" s="1" customFormat="1" ht="14.1" customHeight="1">
      <c r="A234" s="41" t="s">
        <v>446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4" t="s">
        <v>447</v>
      </c>
      <c r="N234" s="44"/>
      <c r="O234" s="44" t="s">
        <v>67</v>
      </c>
      <c r="P234" s="44"/>
      <c r="Q234" s="44"/>
      <c r="R234" s="44" t="s">
        <v>448</v>
      </c>
      <c r="S234" s="44"/>
      <c r="T234" s="44"/>
      <c r="U234" s="33">
        <f>672252</f>
        <v>672252</v>
      </c>
      <c r="V234" s="33"/>
      <c r="W234" s="33">
        <f t="shared" si="194"/>
        <v>0</v>
      </c>
      <c r="X234" s="33"/>
      <c r="Y234" s="33">
        <f t="shared" si="195"/>
        <v>0</v>
      </c>
      <c r="Z234" s="33"/>
      <c r="AA234" s="6">
        <f t="shared" si="204"/>
        <v>0</v>
      </c>
      <c r="AB234" s="33">
        <f t="shared" ref="AB234:AB243" si="207">0</f>
        <v>0</v>
      </c>
      <c r="AC234" s="33"/>
      <c r="AD234" s="6">
        <f t="shared" ref="AD234:AE243" si="208">0</f>
        <v>0</v>
      </c>
      <c r="AE234" s="33">
        <f t="shared" si="208"/>
        <v>0</v>
      </c>
      <c r="AF234" s="33"/>
      <c r="AG234" s="6">
        <f t="shared" ref="AG234:AH243" si="209">0</f>
        <v>0</v>
      </c>
      <c r="AH234" s="33">
        <f t="shared" si="209"/>
        <v>0</v>
      </c>
      <c r="AI234" s="33"/>
      <c r="AJ234" s="6">
        <f t="shared" ref="AJ234:AJ243" si="210">0</f>
        <v>0</v>
      </c>
      <c r="AK234" s="33">
        <f>672252</f>
        <v>672252</v>
      </c>
      <c r="AL234" s="33"/>
      <c r="AM234" s="6">
        <f t="shared" ref="AM234:AM243" si="211">0</f>
        <v>0</v>
      </c>
      <c r="AN234" s="6">
        <f>638344</f>
        <v>638344</v>
      </c>
      <c r="AO234" s="33">
        <f t="shared" ref="AO234:AO243" si="212">0</f>
        <v>0</v>
      </c>
      <c r="AP234" s="33"/>
      <c r="AQ234" s="6">
        <f t="shared" si="206"/>
        <v>0</v>
      </c>
      <c r="AR234" s="6">
        <f t="shared" si="206"/>
        <v>0</v>
      </c>
      <c r="AS234" s="6">
        <f t="shared" ref="AS234:AX243" si="213">0</f>
        <v>0</v>
      </c>
      <c r="AT234" s="6">
        <f t="shared" si="213"/>
        <v>0</v>
      </c>
      <c r="AU234" s="6">
        <f t="shared" si="213"/>
        <v>0</v>
      </c>
      <c r="AV234" s="6">
        <f t="shared" si="213"/>
        <v>0</v>
      </c>
      <c r="AW234" s="6">
        <f t="shared" si="213"/>
        <v>0</v>
      </c>
      <c r="AX234" s="6">
        <f t="shared" si="213"/>
        <v>0</v>
      </c>
      <c r="AY234" s="33">
        <f>638344</f>
        <v>638344</v>
      </c>
      <c r="AZ234" s="33"/>
      <c r="BA234" s="33"/>
      <c r="BB234" s="6">
        <f t="shared" ref="BB234:BB243" si="214">0</f>
        <v>0</v>
      </c>
    </row>
    <row r="235" spans="1:54" s="1" customFormat="1" ht="14.1" customHeight="1">
      <c r="A235" s="41" t="s">
        <v>449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4" t="s">
        <v>450</v>
      </c>
      <c r="N235" s="44"/>
      <c r="O235" s="44" t="s">
        <v>184</v>
      </c>
      <c r="P235" s="44"/>
      <c r="Q235" s="44"/>
      <c r="R235" s="44" t="s">
        <v>68</v>
      </c>
      <c r="S235" s="44"/>
      <c r="T235" s="44"/>
      <c r="U235" s="33">
        <f t="shared" ref="U235:U243" si="215">0</f>
        <v>0</v>
      </c>
      <c r="V235" s="33"/>
      <c r="W235" s="33">
        <f t="shared" si="194"/>
        <v>0</v>
      </c>
      <c r="X235" s="33"/>
      <c r="Y235" s="33">
        <f t="shared" si="195"/>
        <v>0</v>
      </c>
      <c r="Z235" s="33"/>
      <c r="AA235" s="6">
        <f t="shared" si="204"/>
        <v>0</v>
      </c>
      <c r="AB235" s="33">
        <f t="shared" si="207"/>
        <v>0</v>
      </c>
      <c r="AC235" s="33"/>
      <c r="AD235" s="6">
        <f t="shared" si="208"/>
        <v>0</v>
      </c>
      <c r="AE235" s="33">
        <f t="shared" si="208"/>
        <v>0</v>
      </c>
      <c r="AF235" s="33"/>
      <c r="AG235" s="6">
        <f t="shared" si="209"/>
        <v>0</v>
      </c>
      <c r="AH235" s="33">
        <f t="shared" si="209"/>
        <v>0</v>
      </c>
      <c r="AI235" s="33"/>
      <c r="AJ235" s="6">
        <f t="shared" si="210"/>
        <v>0</v>
      </c>
      <c r="AK235" s="33">
        <f t="shared" ref="AK235:AK243" si="216">0</f>
        <v>0</v>
      </c>
      <c r="AL235" s="33"/>
      <c r="AM235" s="6">
        <f t="shared" si="211"/>
        <v>0</v>
      </c>
      <c r="AN235" s="6">
        <f t="shared" ref="AN235:AN243" si="217">0</f>
        <v>0</v>
      </c>
      <c r="AO235" s="33">
        <f t="shared" si="212"/>
        <v>0</v>
      </c>
      <c r="AP235" s="33"/>
      <c r="AQ235" s="6">
        <f t="shared" si="206"/>
        <v>0</v>
      </c>
      <c r="AR235" s="6">
        <f t="shared" si="206"/>
        <v>0</v>
      </c>
      <c r="AS235" s="6">
        <f t="shared" si="213"/>
        <v>0</v>
      </c>
      <c r="AT235" s="6">
        <f t="shared" si="213"/>
        <v>0</v>
      </c>
      <c r="AU235" s="6">
        <f t="shared" si="213"/>
        <v>0</v>
      </c>
      <c r="AV235" s="6">
        <f t="shared" si="213"/>
        <v>0</v>
      </c>
      <c r="AW235" s="6">
        <f t="shared" si="213"/>
        <v>0</v>
      </c>
      <c r="AX235" s="6">
        <f t="shared" si="213"/>
        <v>0</v>
      </c>
      <c r="AY235" s="33">
        <f t="shared" ref="AY235:AY243" si="218">0</f>
        <v>0</v>
      </c>
      <c r="AZ235" s="33"/>
      <c r="BA235" s="33"/>
      <c r="BB235" s="6">
        <f t="shared" si="214"/>
        <v>0</v>
      </c>
    </row>
    <row r="236" spans="1:54" s="1" customFormat="1" ht="33.950000000000003" customHeight="1">
      <c r="A236" s="41" t="s">
        <v>451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4" t="s">
        <v>452</v>
      </c>
      <c r="N236" s="44"/>
      <c r="O236" s="44" t="s">
        <v>184</v>
      </c>
      <c r="P236" s="44"/>
      <c r="Q236" s="44"/>
      <c r="R236" s="44" t="s">
        <v>68</v>
      </c>
      <c r="S236" s="44"/>
      <c r="T236" s="44"/>
      <c r="U236" s="33">
        <f t="shared" si="215"/>
        <v>0</v>
      </c>
      <c r="V236" s="33"/>
      <c r="W236" s="33">
        <f t="shared" si="194"/>
        <v>0</v>
      </c>
      <c r="X236" s="33"/>
      <c r="Y236" s="33">
        <f t="shared" si="195"/>
        <v>0</v>
      </c>
      <c r="Z236" s="33"/>
      <c r="AA236" s="6">
        <f t="shared" si="204"/>
        <v>0</v>
      </c>
      <c r="AB236" s="33">
        <f t="shared" si="207"/>
        <v>0</v>
      </c>
      <c r="AC236" s="33"/>
      <c r="AD236" s="6">
        <f t="shared" si="208"/>
        <v>0</v>
      </c>
      <c r="AE236" s="33">
        <f t="shared" si="208"/>
        <v>0</v>
      </c>
      <c r="AF236" s="33"/>
      <c r="AG236" s="6">
        <f t="shared" si="209"/>
        <v>0</v>
      </c>
      <c r="AH236" s="33">
        <f t="shared" si="209"/>
        <v>0</v>
      </c>
      <c r="AI236" s="33"/>
      <c r="AJ236" s="6">
        <f t="shared" si="210"/>
        <v>0</v>
      </c>
      <c r="AK236" s="33">
        <f t="shared" si="216"/>
        <v>0</v>
      </c>
      <c r="AL236" s="33"/>
      <c r="AM236" s="6">
        <f t="shared" si="211"/>
        <v>0</v>
      </c>
      <c r="AN236" s="6">
        <f t="shared" si="217"/>
        <v>0</v>
      </c>
      <c r="AO236" s="33">
        <f t="shared" si="212"/>
        <v>0</v>
      </c>
      <c r="AP236" s="33"/>
      <c r="AQ236" s="6">
        <f t="shared" si="206"/>
        <v>0</v>
      </c>
      <c r="AR236" s="6">
        <f t="shared" si="206"/>
        <v>0</v>
      </c>
      <c r="AS236" s="6">
        <f t="shared" si="213"/>
        <v>0</v>
      </c>
      <c r="AT236" s="6">
        <f t="shared" si="213"/>
        <v>0</v>
      </c>
      <c r="AU236" s="6">
        <f t="shared" si="213"/>
        <v>0</v>
      </c>
      <c r="AV236" s="6">
        <f t="shared" si="213"/>
        <v>0</v>
      </c>
      <c r="AW236" s="6">
        <f t="shared" si="213"/>
        <v>0</v>
      </c>
      <c r="AX236" s="6">
        <f t="shared" si="213"/>
        <v>0</v>
      </c>
      <c r="AY236" s="33">
        <f t="shared" si="218"/>
        <v>0</v>
      </c>
      <c r="AZ236" s="33"/>
      <c r="BA236" s="33"/>
      <c r="BB236" s="6">
        <f t="shared" si="214"/>
        <v>0</v>
      </c>
    </row>
    <row r="237" spans="1:54" s="1" customFormat="1" ht="24" customHeight="1">
      <c r="A237" s="41" t="s">
        <v>453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4" t="s">
        <v>454</v>
      </c>
      <c r="N237" s="44"/>
      <c r="O237" s="44" t="s">
        <v>184</v>
      </c>
      <c r="P237" s="44"/>
      <c r="Q237" s="44"/>
      <c r="R237" s="44" t="s">
        <v>68</v>
      </c>
      <c r="S237" s="44"/>
      <c r="T237" s="44"/>
      <c r="U237" s="33">
        <f t="shared" si="215"/>
        <v>0</v>
      </c>
      <c r="V237" s="33"/>
      <c r="W237" s="33">
        <f t="shared" si="194"/>
        <v>0</v>
      </c>
      <c r="X237" s="33"/>
      <c r="Y237" s="33">
        <f t="shared" si="195"/>
        <v>0</v>
      </c>
      <c r="Z237" s="33"/>
      <c r="AA237" s="6">
        <f t="shared" si="204"/>
        <v>0</v>
      </c>
      <c r="AB237" s="33">
        <f t="shared" si="207"/>
        <v>0</v>
      </c>
      <c r="AC237" s="33"/>
      <c r="AD237" s="6">
        <f t="shared" si="208"/>
        <v>0</v>
      </c>
      <c r="AE237" s="33">
        <f t="shared" si="208"/>
        <v>0</v>
      </c>
      <c r="AF237" s="33"/>
      <c r="AG237" s="6">
        <f t="shared" si="209"/>
        <v>0</v>
      </c>
      <c r="AH237" s="33">
        <f t="shared" si="209"/>
        <v>0</v>
      </c>
      <c r="AI237" s="33"/>
      <c r="AJ237" s="6">
        <f t="shared" si="210"/>
        <v>0</v>
      </c>
      <c r="AK237" s="33">
        <f t="shared" si="216"/>
        <v>0</v>
      </c>
      <c r="AL237" s="33"/>
      <c r="AM237" s="6">
        <f t="shared" si="211"/>
        <v>0</v>
      </c>
      <c r="AN237" s="6">
        <f t="shared" si="217"/>
        <v>0</v>
      </c>
      <c r="AO237" s="33">
        <f t="shared" si="212"/>
        <v>0</v>
      </c>
      <c r="AP237" s="33"/>
      <c r="AQ237" s="6">
        <f t="shared" si="206"/>
        <v>0</v>
      </c>
      <c r="AR237" s="6">
        <f t="shared" si="206"/>
        <v>0</v>
      </c>
      <c r="AS237" s="6">
        <f t="shared" si="213"/>
        <v>0</v>
      </c>
      <c r="AT237" s="6">
        <f t="shared" si="213"/>
        <v>0</v>
      </c>
      <c r="AU237" s="6">
        <f t="shared" si="213"/>
        <v>0</v>
      </c>
      <c r="AV237" s="6">
        <f t="shared" si="213"/>
        <v>0</v>
      </c>
      <c r="AW237" s="6">
        <f t="shared" si="213"/>
        <v>0</v>
      </c>
      <c r="AX237" s="6">
        <f t="shared" si="213"/>
        <v>0</v>
      </c>
      <c r="AY237" s="33">
        <f t="shared" si="218"/>
        <v>0</v>
      </c>
      <c r="AZ237" s="33"/>
      <c r="BA237" s="33"/>
      <c r="BB237" s="6">
        <f t="shared" si="214"/>
        <v>0</v>
      </c>
    </row>
    <row r="238" spans="1:54" s="1" customFormat="1" ht="54.95" customHeight="1">
      <c r="A238" s="41" t="s">
        <v>455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4" t="s">
        <v>456</v>
      </c>
      <c r="N238" s="44"/>
      <c r="O238" s="44" t="s">
        <v>184</v>
      </c>
      <c r="P238" s="44"/>
      <c r="Q238" s="44"/>
      <c r="R238" s="44" t="s">
        <v>68</v>
      </c>
      <c r="S238" s="44"/>
      <c r="T238" s="44"/>
      <c r="U238" s="33">
        <f t="shared" si="215"/>
        <v>0</v>
      </c>
      <c r="V238" s="33"/>
      <c r="W238" s="33">
        <f t="shared" si="194"/>
        <v>0</v>
      </c>
      <c r="X238" s="33"/>
      <c r="Y238" s="33">
        <f t="shared" si="195"/>
        <v>0</v>
      </c>
      <c r="Z238" s="33"/>
      <c r="AA238" s="6">
        <f t="shared" si="204"/>
        <v>0</v>
      </c>
      <c r="AB238" s="33">
        <f t="shared" si="207"/>
        <v>0</v>
      </c>
      <c r="AC238" s="33"/>
      <c r="AD238" s="6">
        <f t="shared" si="208"/>
        <v>0</v>
      </c>
      <c r="AE238" s="33">
        <f t="shared" si="208"/>
        <v>0</v>
      </c>
      <c r="AF238" s="33"/>
      <c r="AG238" s="6">
        <f t="shared" si="209"/>
        <v>0</v>
      </c>
      <c r="AH238" s="33">
        <f t="shared" si="209"/>
        <v>0</v>
      </c>
      <c r="AI238" s="33"/>
      <c r="AJ238" s="6">
        <f t="shared" si="210"/>
        <v>0</v>
      </c>
      <c r="AK238" s="33">
        <f t="shared" si="216"/>
        <v>0</v>
      </c>
      <c r="AL238" s="33"/>
      <c r="AM238" s="6">
        <f t="shared" si="211"/>
        <v>0</v>
      </c>
      <c r="AN238" s="6">
        <f t="shared" si="217"/>
        <v>0</v>
      </c>
      <c r="AO238" s="33">
        <f t="shared" si="212"/>
        <v>0</v>
      </c>
      <c r="AP238" s="33"/>
      <c r="AQ238" s="6">
        <f t="shared" si="206"/>
        <v>0</v>
      </c>
      <c r="AR238" s="6">
        <f t="shared" si="206"/>
        <v>0</v>
      </c>
      <c r="AS238" s="6">
        <f t="shared" si="213"/>
        <v>0</v>
      </c>
      <c r="AT238" s="6">
        <f t="shared" si="213"/>
        <v>0</v>
      </c>
      <c r="AU238" s="6">
        <f t="shared" si="213"/>
        <v>0</v>
      </c>
      <c r="AV238" s="6">
        <f t="shared" si="213"/>
        <v>0</v>
      </c>
      <c r="AW238" s="6">
        <f t="shared" si="213"/>
        <v>0</v>
      </c>
      <c r="AX238" s="6">
        <f t="shared" si="213"/>
        <v>0</v>
      </c>
      <c r="AY238" s="33">
        <f t="shared" si="218"/>
        <v>0</v>
      </c>
      <c r="AZ238" s="33"/>
      <c r="BA238" s="33"/>
      <c r="BB238" s="6">
        <f t="shared" si="214"/>
        <v>0</v>
      </c>
    </row>
    <row r="239" spans="1:54" s="1" customFormat="1" ht="33.950000000000003" customHeight="1">
      <c r="A239" s="41" t="s">
        <v>457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4" t="s">
        <v>458</v>
      </c>
      <c r="N239" s="44"/>
      <c r="O239" s="44" t="s">
        <v>184</v>
      </c>
      <c r="P239" s="44"/>
      <c r="Q239" s="44"/>
      <c r="R239" s="44" t="s">
        <v>68</v>
      </c>
      <c r="S239" s="44"/>
      <c r="T239" s="44"/>
      <c r="U239" s="33">
        <f t="shared" si="215"/>
        <v>0</v>
      </c>
      <c r="V239" s="33"/>
      <c r="W239" s="33">
        <f t="shared" si="194"/>
        <v>0</v>
      </c>
      <c r="X239" s="33"/>
      <c r="Y239" s="33">
        <f t="shared" si="195"/>
        <v>0</v>
      </c>
      <c r="Z239" s="33"/>
      <c r="AA239" s="6">
        <f t="shared" si="204"/>
        <v>0</v>
      </c>
      <c r="AB239" s="33">
        <f t="shared" si="207"/>
        <v>0</v>
      </c>
      <c r="AC239" s="33"/>
      <c r="AD239" s="6">
        <f t="shared" si="208"/>
        <v>0</v>
      </c>
      <c r="AE239" s="33">
        <f t="shared" si="208"/>
        <v>0</v>
      </c>
      <c r="AF239" s="33"/>
      <c r="AG239" s="6">
        <f t="shared" si="209"/>
        <v>0</v>
      </c>
      <c r="AH239" s="33">
        <f t="shared" si="209"/>
        <v>0</v>
      </c>
      <c r="AI239" s="33"/>
      <c r="AJ239" s="6">
        <f t="shared" si="210"/>
        <v>0</v>
      </c>
      <c r="AK239" s="33">
        <f t="shared" si="216"/>
        <v>0</v>
      </c>
      <c r="AL239" s="33"/>
      <c r="AM239" s="6">
        <f t="shared" si="211"/>
        <v>0</v>
      </c>
      <c r="AN239" s="6">
        <f t="shared" si="217"/>
        <v>0</v>
      </c>
      <c r="AO239" s="33">
        <f t="shared" si="212"/>
        <v>0</v>
      </c>
      <c r="AP239" s="33"/>
      <c r="AQ239" s="6">
        <f t="shared" si="206"/>
        <v>0</v>
      </c>
      <c r="AR239" s="6">
        <f t="shared" si="206"/>
        <v>0</v>
      </c>
      <c r="AS239" s="6">
        <f t="shared" si="213"/>
        <v>0</v>
      </c>
      <c r="AT239" s="6">
        <f t="shared" si="213"/>
        <v>0</v>
      </c>
      <c r="AU239" s="6">
        <f t="shared" si="213"/>
        <v>0</v>
      </c>
      <c r="AV239" s="6">
        <f t="shared" si="213"/>
        <v>0</v>
      </c>
      <c r="AW239" s="6">
        <f t="shared" si="213"/>
        <v>0</v>
      </c>
      <c r="AX239" s="6">
        <f t="shared" si="213"/>
        <v>0</v>
      </c>
      <c r="AY239" s="33">
        <f t="shared" si="218"/>
        <v>0</v>
      </c>
      <c r="AZ239" s="33"/>
      <c r="BA239" s="33"/>
      <c r="BB239" s="6">
        <f t="shared" si="214"/>
        <v>0</v>
      </c>
    </row>
    <row r="240" spans="1:54" s="1" customFormat="1" ht="117.95" customHeight="1">
      <c r="A240" s="41" t="s">
        <v>459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4" t="s">
        <v>460</v>
      </c>
      <c r="N240" s="44"/>
      <c r="O240" s="44" t="s">
        <v>184</v>
      </c>
      <c r="P240" s="44"/>
      <c r="Q240" s="44"/>
      <c r="R240" s="44" t="s">
        <v>68</v>
      </c>
      <c r="S240" s="44"/>
      <c r="T240" s="44"/>
      <c r="U240" s="33">
        <f t="shared" si="215"/>
        <v>0</v>
      </c>
      <c r="V240" s="33"/>
      <c r="W240" s="33">
        <f t="shared" si="194"/>
        <v>0</v>
      </c>
      <c r="X240" s="33"/>
      <c r="Y240" s="33">
        <f t="shared" si="195"/>
        <v>0</v>
      </c>
      <c r="Z240" s="33"/>
      <c r="AA240" s="6">
        <f t="shared" si="204"/>
        <v>0</v>
      </c>
      <c r="AB240" s="33">
        <f t="shared" si="207"/>
        <v>0</v>
      </c>
      <c r="AC240" s="33"/>
      <c r="AD240" s="6">
        <f t="shared" si="208"/>
        <v>0</v>
      </c>
      <c r="AE240" s="33">
        <f t="shared" si="208"/>
        <v>0</v>
      </c>
      <c r="AF240" s="33"/>
      <c r="AG240" s="6">
        <f t="shared" si="209"/>
        <v>0</v>
      </c>
      <c r="AH240" s="33">
        <f t="shared" si="209"/>
        <v>0</v>
      </c>
      <c r="AI240" s="33"/>
      <c r="AJ240" s="6">
        <f t="shared" si="210"/>
        <v>0</v>
      </c>
      <c r="AK240" s="33">
        <f t="shared" si="216"/>
        <v>0</v>
      </c>
      <c r="AL240" s="33"/>
      <c r="AM240" s="6">
        <f t="shared" si="211"/>
        <v>0</v>
      </c>
      <c r="AN240" s="6">
        <f t="shared" si="217"/>
        <v>0</v>
      </c>
      <c r="AO240" s="33">
        <f t="shared" si="212"/>
        <v>0</v>
      </c>
      <c r="AP240" s="33"/>
      <c r="AQ240" s="6">
        <f t="shared" si="206"/>
        <v>0</v>
      </c>
      <c r="AR240" s="6">
        <f t="shared" si="206"/>
        <v>0</v>
      </c>
      <c r="AS240" s="6">
        <f t="shared" si="213"/>
        <v>0</v>
      </c>
      <c r="AT240" s="6">
        <f t="shared" si="213"/>
        <v>0</v>
      </c>
      <c r="AU240" s="6">
        <f t="shared" si="213"/>
        <v>0</v>
      </c>
      <c r="AV240" s="6">
        <f t="shared" si="213"/>
        <v>0</v>
      </c>
      <c r="AW240" s="6">
        <f t="shared" si="213"/>
        <v>0</v>
      </c>
      <c r="AX240" s="6">
        <f t="shared" si="213"/>
        <v>0</v>
      </c>
      <c r="AY240" s="33">
        <f t="shared" si="218"/>
        <v>0</v>
      </c>
      <c r="AZ240" s="33"/>
      <c r="BA240" s="33"/>
      <c r="BB240" s="6">
        <f t="shared" si="214"/>
        <v>0</v>
      </c>
    </row>
    <row r="241" spans="1:54" s="1" customFormat="1" ht="33.950000000000003" customHeight="1">
      <c r="A241" s="41" t="s">
        <v>461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4" t="s">
        <v>462</v>
      </c>
      <c r="N241" s="44"/>
      <c r="O241" s="44" t="s">
        <v>184</v>
      </c>
      <c r="P241" s="44"/>
      <c r="Q241" s="44"/>
      <c r="R241" s="44" t="s">
        <v>68</v>
      </c>
      <c r="S241" s="44"/>
      <c r="T241" s="44"/>
      <c r="U241" s="33">
        <f t="shared" si="215"/>
        <v>0</v>
      </c>
      <c r="V241" s="33"/>
      <c r="W241" s="33">
        <f t="shared" si="194"/>
        <v>0</v>
      </c>
      <c r="X241" s="33"/>
      <c r="Y241" s="33">
        <f t="shared" si="195"/>
        <v>0</v>
      </c>
      <c r="Z241" s="33"/>
      <c r="AA241" s="6">
        <f t="shared" si="204"/>
        <v>0</v>
      </c>
      <c r="AB241" s="33">
        <f t="shared" si="207"/>
        <v>0</v>
      </c>
      <c r="AC241" s="33"/>
      <c r="AD241" s="6">
        <f t="shared" si="208"/>
        <v>0</v>
      </c>
      <c r="AE241" s="33">
        <f t="shared" si="208"/>
        <v>0</v>
      </c>
      <c r="AF241" s="33"/>
      <c r="AG241" s="6">
        <f t="shared" si="209"/>
        <v>0</v>
      </c>
      <c r="AH241" s="33">
        <f t="shared" si="209"/>
        <v>0</v>
      </c>
      <c r="AI241" s="33"/>
      <c r="AJ241" s="6">
        <f t="shared" si="210"/>
        <v>0</v>
      </c>
      <c r="AK241" s="33">
        <f t="shared" si="216"/>
        <v>0</v>
      </c>
      <c r="AL241" s="33"/>
      <c r="AM241" s="6">
        <f t="shared" si="211"/>
        <v>0</v>
      </c>
      <c r="AN241" s="6">
        <f t="shared" si="217"/>
        <v>0</v>
      </c>
      <c r="AO241" s="33">
        <f t="shared" si="212"/>
        <v>0</v>
      </c>
      <c r="AP241" s="33"/>
      <c r="AQ241" s="6">
        <f t="shared" si="206"/>
        <v>0</v>
      </c>
      <c r="AR241" s="6">
        <f t="shared" si="206"/>
        <v>0</v>
      </c>
      <c r="AS241" s="6">
        <f t="shared" si="213"/>
        <v>0</v>
      </c>
      <c r="AT241" s="6">
        <f t="shared" si="213"/>
        <v>0</v>
      </c>
      <c r="AU241" s="6">
        <f t="shared" si="213"/>
        <v>0</v>
      </c>
      <c r="AV241" s="6">
        <f t="shared" si="213"/>
        <v>0</v>
      </c>
      <c r="AW241" s="6">
        <f t="shared" si="213"/>
        <v>0</v>
      </c>
      <c r="AX241" s="6">
        <f t="shared" si="213"/>
        <v>0</v>
      </c>
      <c r="AY241" s="33">
        <f t="shared" si="218"/>
        <v>0</v>
      </c>
      <c r="AZ241" s="33"/>
      <c r="BA241" s="33"/>
      <c r="BB241" s="6">
        <f t="shared" si="214"/>
        <v>0</v>
      </c>
    </row>
    <row r="242" spans="1:54" s="1" customFormat="1" ht="33.950000000000003" customHeight="1">
      <c r="A242" s="41" t="s">
        <v>463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4" t="s">
        <v>464</v>
      </c>
      <c r="N242" s="44"/>
      <c r="O242" s="44" t="s">
        <v>184</v>
      </c>
      <c r="P242" s="44"/>
      <c r="Q242" s="44"/>
      <c r="R242" s="44" t="s">
        <v>68</v>
      </c>
      <c r="S242" s="44"/>
      <c r="T242" s="44"/>
      <c r="U242" s="33">
        <f t="shared" si="215"/>
        <v>0</v>
      </c>
      <c r="V242" s="33"/>
      <c r="W242" s="33">
        <f t="shared" si="194"/>
        <v>0</v>
      </c>
      <c r="X242" s="33"/>
      <c r="Y242" s="33">
        <f t="shared" si="195"/>
        <v>0</v>
      </c>
      <c r="Z242" s="33"/>
      <c r="AA242" s="6">
        <f t="shared" si="204"/>
        <v>0</v>
      </c>
      <c r="AB242" s="33">
        <f t="shared" si="207"/>
        <v>0</v>
      </c>
      <c r="AC242" s="33"/>
      <c r="AD242" s="6">
        <f t="shared" si="208"/>
        <v>0</v>
      </c>
      <c r="AE242" s="33">
        <f t="shared" si="208"/>
        <v>0</v>
      </c>
      <c r="AF242" s="33"/>
      <c r="AG242" s="6">
        <f t="shared" si="209"/>
        <v>0</v>
      </c>
      <c r="AH242" s="33">
        <f t="shared" si="209"/>
        <v>0</v>
      </c>
      <c r="AI242" s="33"/>
      <c r="AJ242" s="6">
        <f t="shared" si="210"/>
        <v>0</v>
      </c>
      <c r="AK242" s="33">
        <f t="shared" si="216"/>
        <v>0</v>
      </c>
      <c r="AL242" s="33"/>
      <c r="AM242" s="6">
        <f t="shared" si="211"/>
        <v>0</v>
      </c>
      <c r="AN242" s="6">
        <f t="shared" si="217"/>
        <v>0</v>
      </c>
      <c r="AO242" s="33">
        <f t="shared" si="212"/>
        <v>0</v>
      </c>
      <c r="AP242" s="33"/>
      <c r="AQ242" s="6">
        <f t="shared" si="206"/>
        <v>0</v>
      </c>
      <c r="AR242" s="6">
        <f t="shared" si="206"/>
        <v>0</v>
      </c>
      <c r="AS242" s="6">
        <f t="shared" si="213"/>
        <v>0</v>
      </c>
      <c r="AT242" s="6">
        <f t="shared" si="213"/>
        <v>0</v>
      </c>
      <c r="AU242" s="6">
        <f t="shared" si="213"/>
        <v>0</v>
      </c>
      <c r="AV242" s="6">
        <f t="shared" si="213"/>
        <v>0</v>
      </c>
      <c r="AW242" s="6">
        <f t="shared" si="213"/>
        <v>0</v>
      </c>
      <c r="AX242" s="6">
        <f t="shared" si="213"/>
        <v>0</v>
      </c>
      <c r="AY242" s="33">
        <f t="shared" si="218"/>
        <v>0</v>
      </c>
      <c r="AZ242" s="33"/>
      <c r="BA242" s="33"/>
      <c r="BB242" s="6">
        <f t="shared" si="214"/>
        <v>0</v>
      </c>
    </row>
    <row r="243" spans="1:54" s="1" customFormat="1" ht="24" customHeight="1">
      <c r="A243" s="41" t="s">
        <v>465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4" t="s">
        <v>466</v>
      </c>
      <c r="N243" s="44"/>
      <c r="O243" s="44" t="s">
        <v>467</v>
      </c>
      <c r="P243" s="44"/>
      <c r="Q243" s="44"/>
      <c r="R243" s="44" t="s">
        <v>68</v>
      </c>
      <c r="S243" s="44"/>
      <c r="T243" s="44"/>
      <c r="U243" s="33">
        <f t="shared" si="215"/>
        <v>0</v>
      </c>
      <c r="V243" s="33"/>
      <c r="W243" s="33">
        <f t="shared" si="194"/>
        <v>0</v>
      </c>
      <c r="X243" s="33"/>
      <c r="Y243" s="33">
        <f t="shared" si="195"/>
        <v>0</v>
      </c>
      <c r="Z243" s="33"/>
      <c r="AA243" s="6">
        <f t="shared" si="204"/>
        <v>0</v>
      </c>
      <c r="AB243" s="33">
        <f t="shared" si="207"/>
        <v>0</v>
      </c>
      <c r="AC243" s="33"/>
      <c r="AD243" s="6">
        <f t="shared" si="208"/>
        <v>0</v>
      </c>
      <c r="AE243" s="33">
        <f t="shared" si="208"/>
        <v>0</v>
      </c>
      <c r="AF243" s="33"/>
      <c r="AG243" s="6">
        <f t="shared" si="209"/>
        <v>0</v>
      </c>
      <c r="AH243" s="33">
        <f t="shared" si="209"/>
        <v>0</v>
      </c>
      <c r="AI243" s="33"/>
      <c r="AJ243" s="6">
        <f t="shared" si="210"/>
        <v>0</v>
      </c>
      <c r="AK243" s="33">
        <f t="shared" si="216"/>
        <v>0</v>
      </c>
      <c r="AL243" s="33"/>
      <c r="AM243" s="6">
        <f t="shared" si="211"/>
        <v>0</v>
      </c>
      <c r="AN243" s="6">
        <f t="shared" si="217"/>
        <v>0</v>
      </c>
      <c r="AO243" s="33">
        <f t="shared" si="212"/>
        <v>0</v>
      </c>
      <c r="AP243" s="33"/>
      <c r="AQ243" s="6">
        <f t="shared" si="206"/>
        <v>0</v>
      </c>
      <c r="AR243" s="6">
        <f t="shared" si="206"/>
        <v>0</v>
      </c>
      <c r="AS243" s="6">
        <f t="shared" si="213"/>
        <v>0</v>
      </c>
      <c r="AT243" s="6">
        <f t="shared" si="213"/>
        <v>0</v>
      </c>
      <c r="AU243" s="6">
        <f t="shared" si="213"/>
        <v>0</v>
      </c>
      <c r="AV243" s="6">
        <f t="shared" si="213"/>
        <v>0</v>
      </c>
      <c r="AW243" s="6">
        <f t="shared" si="213"/>
        <v>0</v>
      </c>
      <c r="AX243" s="6">
        <f t="shared" si="213"/>
        <v>0</v>
      </c>
      <c r="AY243" s="33">
        <f t="shared" si="218"/>
        <v>0</v>
      </c>
      <c r="AZ243" s="33"/>
      <c r="BA243" s="33"/>
      <c r="BB243" s="6">
        <f t="shared" si="214"/>
        <v>0</v>
      </c>
    </row>
    <row r="244" spans="1:54" s="1" customFormat="1" ht="14.1" customHeight="1">
      <c r="A244" s="9" t="s">
        <v>16</v>
      </c>
      <c r="B244" s="56" t="s">
        <v>144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49" t="s">
        <v>16</v>
      </c>
      <c r="N244" s="49"/>
      <c r="O244" s="49" t="s">
        <v>16</v>
      </c>
      <c r="P244" s="49"/>
      <c r="Q244" s="49"/>
      <c r="R244" s="49" t="s">
        <v>16</v>
      </c>
      <c r="S244" s="49"/>
      <c r="T244" s="49"/>
      <c r="U244" s="29" t="s">
        <v>16</v>
      </c>
      <c r="V244" s="29"/>
      <c r="W244" s="29" t="s">
        <v>16</v>
      </c>
      <c r="X244" s="29"/>
      <c r="Y244" s="29" t="s">
        <v>16</v>
      </c>
      <c r="Z244" s="29"/>
      <c r="AA244" s="7" t="s">
        <v>16</v>
      </c>
      <c r="AB244" s="29" t="s">
        <v>16</v>
      </c>
      <c r="AC244" s="29"/>
      <c r="AD244" s="7" t="s">
        <v>16</v>
      </c>
      <c r="AE244" s="29" t="s">
        <v>16</v>
      </c>
      <c r="AF244" s="29"/>
      <c r="AG244" s="7" t="s">
        <v>16</v>
      </c>
      <c r="AH244" s="29" t="s">
        <v>16</v>
      </c>
      <c r="AI244" s="29"/>
      <c r="AJ244" s="7" t="s">
        <v>16</v>
      </c>
      <c r="AK244" s="29" t="s">
        <v>16</v>
      </c>
      <c r="AL244" s="29"/>
      <c r="AM244" s="7" t="s">
        <v>16</v>
      </c>
      <c r="AN244" s="7" t="s">
        <v>16</v>
      </c>
      <c r="AO244" s="29" t="s">
        <v>16</v>
      </c>
      <c r="AP244" s="29"/>
      <c r="AQ244" s="7" t="s">
        <v>16</v>
      </c>
      <c r="AR244" s="7" t="s">
        <v>16</v>
      </c>
      <c r="AS244" s="7" t="s">
        <v>16</v>
      </c>
      <c r="AT244" s="7" t="s">
        <v>16</v>
      </c>
      <c r="AU244" s="7" t="s">
        <v>16</v>
      </c>
      <c r="AV244" s="7" t="s">
        <v>16</v>
      </c>
      <c r="AW244" s="7" t="s">
        <v>16</v>
      </c>
      <c r="AX244" s="7" t="s">
        <v>16</v>
      </c>
      <c r="AY244" s="29" t="s">
        <v>16</v>
      </c>
      <c r="AZ244" s="29"/>
      <c r="BA244" s="29"/>
      <c r="BB244" s="7" t="s">
        <v>16</v>
      </c>
    </row>
    <row r="245" spans="1:54" s="1" customFormat="1" ht="14.1" customHeight="1">
      <c r="A245" s="10" t="s">
        <v>16</v>
      </c>
      <c r="B245" s="58" t="s">
        <v>468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9" t="s">
        <v>469</v>
      </c>
      <c r="N245" s="59"/>
      <c r="O245" s="59" t="s">
        <v>470</v>
      </c>
      <c r="P245" s="59"/>
      <c r="Q245" s="59"/>
      <c r="R245" s="59" t="s">
        <v>68</v>
      </c>
      <c r="S245" s="59"/>
      <c r="T245" s="59"/>
      <c r="U245" s="27">
        <f>0</f>
        <v>0</v>
      </c>
      <c r="V245" s="27"/>
      <c r="W245" s="28" t="s">
        <v>243</v>
      </c>
      <c r="X245" s="28"/>
      <c r="Y245" s="27">
        <f>0</f>
        <v>0</v>
      </c>
      <c r="Z245" s="27"/>
      <c r="AA245" s="14" t="s">
        <v>243</v>
      </c>
      <c r="AB245" s="27">
        <f>0</f>
        <v>0</v>
      </c>
      <c r="AC245" s="27"/>
      <c r="AD245" s="14" t="s">
        <v>243</v>
      </c>
      <c r="AE245" s="27">
        <f>0</f>
        <v>0</v>
      </c>
      <c r="AF245" s="27"/>
      <c r="AG245" s="14" t="s">
        <v>243</v>
      </c>
      <c r="AH245" s="27">
        <f>0</f>
        <v>0</v>
      </c>
      <c r="AI245" s="27"/>
      <c r="AJ245" s="14" t="s">
        <v>243</v>
      </c>
      <c r="AK245" s="27">
        <f>0</f>
        <v>0</v>
      </c>
      <c r="AL245" s="27"/>
      <c r="AM245" s="14" t="s">
        <v>243</v>
      </c>
      <c r="AN245" s="8">
        <f>0</f>
        <v>0</v>
      </c>
      <c r="AO245" s="28" t="s">
        <v>243</v>
      </c>
      <c r="AP245" s="28"/>
      <c r="AQ245" s="8">
        <f>0</f>
        <v>0</v>
      </c>
      <c r="AR245" s="14" t="s">
        <v>243</v>
      </c>
      <c r="AS245" s="8">
        <f>0</f>
        <v>0</v>
      </c>
      <c r="AT245" s="14" t="s">
        <v>243</v>
      </c>
      <c r="AU245" s="8">
        <f>0</f>
        <v>0</v>
      </c>
      <c r="AV245" s="14" t="s">
        <v>243</v>
      </c>
      <c r="AW245" s="8">
        <f>0</f>
        <v>0</v>
      </c>
      <c r="AX245" s="14" t="s">
        <v>243</v>
      </c>
      <c r="AY245" s="27">
        <f>0</f>
        <v>0</v>
      </c>
      <c r="AZ245" s="27"/>
      <c r="BA245" s="27"/>
      <c r="BB245" s="14" t="s">
        <v>243</v>
      </c>
    </row>
    <row r="246" spans="1:54" s="1" customFormat="1" ht="24" customHeight="1">
      <c r="A246" s="11" t="s">
        <v>16</v>
      </c>
      <c r="B246" s="57" t="s">
        <v>471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44" t="s">
        <v>472</v>
      </c>
      <c r="N246" s="44"/>
      <c r="O246" s="44" t="s">
        <v>184</v>
      </c>
      <c r="P246" s="44"/>
      <c r="Q246" s="44"/>
      <c r="R246" s="44" t="s">
        <v>68</v>
      </c>
      <c r="S246" s="44"/>
      <c r="T246" s="44"/>
      <c r="U246" s="33">
        <f>0</f>
        <v>0</v>
      </c>
      <c r="V246" s="33"/>
      <c r="W246" s="34" t="s">
        <v>243</v>
      </c>
      <c r="X246" s="34"/>
      <c r="Y246" s="33">
        <f>0</f>
        <v>0</v>
      </c>
      <c r="Z246" s="33"/>
      <c r="AA246" s="4" t="s">
        <v>243</v>
      </c>
      <c r="AB246" s="33">
        <f>0</f>
        <v>0</v>
      </c>
      <c r="AC246" s="33"/>
      <c r="AD246" s="4" t="s">
        <v>243</v>
      </c>
      <c r="AE246" s="33">
        <f>0</f>
        <v>0</v>
      </c>
      <c r="AF246" s="33"/>
      <c r="AG246" s="4" t="s">
        <v>243</v>
      </c>
      <c r="AH246" s="33">
        <f>0</f>
        <v>0</v>
      </c>
      <c r="AI246" s="33"/>
      <c r="AJ246" s="4" t="s">
        <v>243</v>
      </c>
      <c r="AK246" s="33">
        <f>0</f>
        <v>0</v>
      </c>
      <c r="AL246" s="33"/>
      <c r="AM246" s="4" t="s">
        <v>243</v>
      </c>
      <c r="AN246" s="6">
        <f>0</f>
        <v>0</v>
      </c>
      <c r="AO246" s="34" t="s">
        <v>243</v>
      </c>
      <c r="AP246" s="34"/>
      <c r="AQ246" s="6">
        <f>0</f>
        <v>0</v>
      </c>
      <c r="AR246" s="4" t="s">
        <v>243</v>
      </c>
      <c r="AS246" s="6">
        <f>0</f>
        <v>0</v>
      </c>
      <c r="AT246" s="4" t="s">
        <v>243</v>
      </c>
      <c r="AU246" s="6">
        <f>0</f>
        <v>0</v>
      </c>
      <c r="AV246" s="4" t="s">
        <v>243</v>
      </c>
      <c r="AW246" s="6">
        <f>0</f>
        <v>0</v>
      </c>
      <c r="AX246" s="4" t="s">
        <v>243</v>
      </c>
      <c r="AY246" s="33">
        <f>0</f>
        <v>0</v>
      </c>
      <c r="AZ246" s="33"/>
      <c r="BA246" s="33"/>
      <c r="BB246" s="4" t="s">
        <v>243</v>
      </c>
    </row>
    <row r="247" spans="1:54" s="1" customFormat="1" ht="14.1" customHeight="1">
      <c r="A247" s="9" t="s">
        <v>16</v>
      </c>
      <c r="B247" s="52" t="s">
        <v>197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36" t="s">
        <v>16</v>
      </c>
      <c r="N247" s="36"/>
      <c r="O247" s="36" t="s">
        <v>16</v>
      </c>
      <c r="P247" s="36"/>
      <c r="Q247" s="36"/>
      <c r="R247" s="36" t="s">
        <v>16</v>
      </c>
      <c r="S247" s="36"/>
      <c r="T247" s="36"/>
      <c r="U247" s="29" t="s">
        <v>16</v>
      </c>
      <c r="V247" s="29"/>
      <c r="W247" s="29" t="s">
        <v>16</v>
      </c>
      <c r="X247" s="29"/>
      <c r="Y247" s="29" t="s">
        <v>16</v>
      </c>
      <c r="Z247" s="29"/>
      <c r="AA247" s="7" t="s">
        <v>16</v>
      </c>
      <c r="AB247" s="29" t="s">
        <v>16</v>
      </c>
      <c r="AC247" s="29"/>
      <c r="AD247" s="7" t="s">
        <v>16</v>
      </c>
      <c r="AE247" s="29" t="s">
        <v>16</v>
      </c>
      <c r="AF247" s="29"/>
      <c r="AG247" s="7" t="s">
        <v>16</v>
      </c>
      <c r="AH247" s="29" t="s">
        <v>16</v>
      </c>
      <c r="AI247" s="29"/>
      <c r="AJ247" s="7" t="s">
        <v>16</v>
      </c>
      <c r="AK247" s="29" t="s">
        <v>16</v>
      </c>
      <c r="AL247" s="29"/>
      <c r="AM247" s="7" t="s">
        <v>16</v>
      </c>
      <c r="AN247" s="7" t="s">
        <v>16</v>
      </c>
      <c r="AO247" s="29" t="s">
        <v>16</v>
      </c>
      <c r="AP247" s="29"/>
      <c r="AQ247" s="7" t="s">
        <v>16</v>
      </c>
      <c r="AR247" s="7" t="s">
        <v>16</v>
      </c>
      <c r="AS247" s="7" t="s">
        <v>16</v>
      </c>
      <c r="AT247" s="7" t="s">
        <v>16</v>
      </c>
      <c r="AU247" s="7" t="s">
        <v>16</v>
      </c>
      <c r="AV247" s="7" t="s">
        <v>16</v>
      </c>
      <c r="AW247" s="7" t="s">
        <v>16</v>
      </c>
      <c r="AX247" s="7" t="s">
        <v>16</v>
      </c>
      <c r="AY247" s="29" t="s">
        <v>16</v>
      </c>
      <c r="AZ247" s="29"/>
      <c r="BA247" s="29"/>
      <c r="BB247" s="7" t="s">
        <v>16</v>
      </c>
    </row>
    <row r="248" spans="1:54" s="1" customFormat="1" ht="14.1" customHeight="1">
      <c r="A248" s="10" t="s">
        <v>16</v>
      </c>
      <c r="B248" s="51" t="s">
        <v>473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31" t="s">
        <v>474</v>
      </c>
      <c r="N248" s="31"/>
      <c r="O248" s="31" t="s">
        <v>184</v>
      </c>
      <c r="P248" s="31"/>
      <c r="Q248" s="31"/>
      <c r="R248" s="31" t="s">
        <v>475</v>
      </c>
      <c r="S248" s="31"/>
      <c r="T248" s="31"/>
      <c r="U248" s="27">
        <f>0</f>
        <v>0</v>
      </c>
      <c r="V248" s="27"/>
      <c r="W248" s="28" t="s">
        <v>243</v>
      </c>
      <c r="X248" s="28"/>
      <c r="Y248" s="27">
        <f>0</f>
        <v>0</v>
      </c>
      <c r="Z248" s="27"/>
      <c r="AA248" s="14" t="s">
        <v>243</v>
      </c>
      <c r="AB248" s="27">
        <f>0</f>
        <v>0</v>
      </c>
      <c r="AC248" s="27"/>
      <c r="AD248" s="14" t="s">
        <v>243</v>
      </c>
      <c r="AE248" s="27">
        <f>0</f>
        <v>0</v>
      </c>
      <c r="AF248" s="27"/>
      <c r="AG248" s="14" t="s">
        <v>243</v>
      </c>
      <c r="AH248" s="27">
        <f>0</f>
        <v>0</v>
      </c>
      <c r="AI248" s="27"/>
      <c r="AJ248" s="14" t="s">
        <v>243</v>
      </c>
      <c r="AK248" s="27">
        <f>0</f>
        <v>0</v>
      </c>
      <c r="AL248" s="27"/>
      <c r="AM248" s="14" t="s">
        <v>243</v>
      </c>
      <c r="AN248" s="8">
        <f>0</f>
        <v>0</v>
      </c>
      <c r="AO248" s="28" t="s">
        <v>243</v>
      </c>
      <c r="AP248" s="28"/>
      <c r="AQ248" s="8">
        <f>0</f>
        <v>0</v>
      </c>
      <c r="AR248" s="14" t="s">
        <v>243</v>
      </c>
      <c r="AS248" s="8">
        <f>0</f>
        <v>0</v>
      </c>
      <c r="AT248" s="14" t="s">
        <v>243</v>
      </c>
      <c r="AU248" s="8">
        <f>0</f>
        <v>0</v>
      </c>
      <c r="AV248" s="14" t="s">
        <v>243</v>
      </c>
      <c r="AW248" s="8">
        <f>0</f>
        <v>0</v>
      </c>
      <c r="AX248" s="14" t="s">
        <v>243</v>
      </c>
      <c r="AY248" s="27">
        <f>0</f>
        <v>0</v>
      </c>
      <c r="AZ248" s="27"/>
      <c r="BA248" s="27"/>
      <c r="BB248" s="14" t="s">
        <v>243</v>
      </c>
    </row>
    <row r="249" spans="1:54" s="1" customFormat="1" ht="14.1" customHeight="1">
      <c r="A249" s="55" t="s">
        <v>16</v>
      </c>
      <c r="B249" s="55"/>
      <c r="C249" s="55"/>
      <c r="D249" s="52" t="s">
        <v>197</v>
      </c>
      <c r="E249" s="52"/>
      <c r="F249" s="52"/>
      <c r="G249" s="52"/>
      <c r="H249" s="52"/>
      <c r="I249" s="52"/>
      <c r="J249" s="52"/>
      <c r="K249" s="52"/>
      <c r="L249" s="52"/>
      <c r="M249" s="36" t="s">
        <v>16</v>
      </c>
      <c r="N249" s="36"/>
      <c r="O249" s="36" t="s">
        <v>16</v>
      </c>
      <c r="P249" s="36"/>
      <c r="Q249" s="36"/>
      <c r="R249" s="36" t="s">
        <v>16</v>
      </c>
      <c r="S249" s="36"/>
      <c r="T249" s="36"/>
      <c r="U249" s="29" t="s">
        <v>16</v>
      </c>
      <c r="V249" s="29"/>
      <c r="W249" s="29" t="s">
        <v>16</v>
      </c>
      <c r="X249" s="29"/>
      <c r="Y249" s="29" t="s">
        <v>16</v>
      </c>
      <c r="Z249" s="29"/>
      <c r="AA249" s="7" t="s">
        <v>16</v>
      </c>
      <c r="AB249" s="29" t="s">
        <v>16</v>
      </c>
      <c r="AC249" s="29"/>
      <c r="AD249" s="7" t="s">
        <v>16</v>
      </c>
      <c r="AE249" s="29" t="s">
        <v>16</v>
      </c>
      <c r="AF249" s="29"/>
      <c r="AG249" s="7" t="s">
        <v>16</v>
      </c>
      <c r="AH249" s="29" t="s">
        <v>16</v>
      </c>
      <c r="AI249" s="29"/>
      <c r="AJ249" s="7" t="s">
        <v>16</v>
      </c>
      <c r="AK249" s="29" t="s">
        <v>16</v>
      </c>
      <c r="AL249" s="29"/>
      <c r="AM249" s="7" t="s">
        <v>16</v>
      </c>
      <c r="AN249" s="7" t="s">
        <v>16</v>
      </c>
      <c r="AO249" s="29" t="s">
        <v>16</v>
      </c>
      <c r="AP249" s="29"/>
      <c r="AQ249" s="7" t="s">
        <v>16</v>
      </c>
      <c r="AR249" s="7" t="s">
        <v>16</v>
      </c>
      <c r="AS249" s="7" t="s">
        <v>16</v>
      </c>
      <c r="AT249" s="7" t="s">
        <v>16</v>
      </c>
      <c r="AU249" s="7" t="s">
        <v>16</v>
      </c>
      <c r="AV249" s="7" t="s">
        <v>16</v>
      </c>
      <c r="AW249" s="7" t="s">
        <v>16</v>
      </c>
      <c r="AX249" s="7" t="s">
        <v>16</v>
      </c>
      <c r="AY249" s="29" t="s">
        <v>16</v>
      </c>
      <c r="AZ249" s="29"/>
      <c r="BA249" s="29"/>
      <c r="BB249" s="7" t="s">
        <v>16</v>
      </c>
    </row>
    <row r="250" spans="1:54" s="1" customFormat="1" ht="14.1" customHeight="1">
      <c r="A250" s="54" t="s">
        <v>16</v>
      </c>
      <c r="B250" s="54"/>
      <c r="C250" s="54"/>
      <c r="D250" s="51" t="s">
        <v>476</v>
      </c>
      <c r="E250" s="51"/>
      <c r="F250" s="51"/>
      <c r="G250" s="51"/>
      <c r="H250" s="51"/>
      <c r="I250" s="51"/>
      <c r="J250" s="51"/>
      <c r="K250" s="51"/>
      <c r="L250" s="51"/>
      <c r="M250" s="31" t="s">
        <v>477</v>
      </c>
      <c r="N250" s="31"/>
      <c r="O250" s="31" t="s">
        <v>184</v>
      </c>
      <c r="P250" s="31"/>
      <c r="Q250" s="31"/>
      <c r="R250" s="31" t="s">
        <v>475</v>
      </c>
      <c r="S250" s="31"/>
      <c r="T250" s="31"/>
      <c r="U250" s="27">
        <f t="shared" ref="U250:U256" si="219">0</f>
        <v>0</v>
      </c>
      <c r="V250" s="27"/>
      <c r="W250" s="28" t="s">
        <v>243</v>
      </c>
      <c r="X250" s="28"/>
      <c r="Y250" s="27">
        <f t="shared" ref="Y250:Y256" si="220">0</f>
        <v>0</v>
      </c>
      <c r="Z250" s="27"/>
      <c r="AA250" s="14" t="s">
        <v>243</v>
      </c>
      <c r="AB250" s="27">
        <f t="shared" ref="AB250:AB256" si="221">0</f>
        <v>0</v>
      </c>
      <c r="AC250" s="27"/>
      <c r="AD250" s="14" t="s">
        <v>243</v>
      </c>
      <c r="AE250" s="27">
        <f t="shared" ref="AE250:AE256" si="222">0</f>
        <v>0</v>
      </c>
      <c r="AF250" s="27"/>
      <c r="AG250" s="14" t="s">
        <v>243</v>
      </c>
      <c r="AH250" s="27">
        <f t="shared" ref="AH250:AH256" si="223">0</f>
        <v>0</v>
      </c>
      <c r="AI250" s="27"/>
      <c r="AJ250" s="14" t="s">
        <v>243</v>
      </c>
      <c r="AK250" s="27">
        <f t="shared" ref="AK250:AK256" si="224">0</f>
        <v>0</v>
      </c>
      <c r="AL250" s="27"/>
      <c r="AM250" s="14" t="s">
        <v>243</v>
      </c>
      <c r="AN250" s="8">
        <f t="shared" ref="AN250:AN256" si="225">0</f>
        <v>0</v>
      </c>
      <c r="AO250" s="28" t="s">
        <v>243</v>
      </c>
      <c r="AP250" s="28"/>
      <c r="AQ250" s="8">
        <f t="shared" ref="AQ250:AQ256" si="226">0</f>
        <v>0</v>
      </c>
      <c r="AR250" s="14" t="s">
        <v>243</v>
      </c>
      <c r="AS250" s="8">
        <f t="shared" ref="AS250:AS256" si="227">0</f>
        <v>0</v>
      </c>
      <c r="AT250" s="14" t="s">
        <v>243</v>
      </c>
      <c r="AU250" s="8">
        <f t="shared" ref="AU250:AU256" si="228">0</f>
        <v>0</v>
      </c>
      <c r="AV250" s="14" t="s">
        <v>243</v>
      </c>
      <c r="AW250" s="8">
        <f t="shared" ref="AW250:AW256" si="229">0</f>
        <v>0</v>
      </c>
      <c r="AX250" s="14" t="s">
        <v>243</v>
      </c>
      <c r="AY250" s="27">
        <f t="shared" ref="AY250:AY256" si="230">0</f>
        <v>0</v>
      </c>
      <c r="AZ250" s="27"/>
      <c r="BA250" s="27"/>
      <c r="BB250" s="14" t="s">
        <v>243</v>
      </c>
    </row>
    <row r="251" spans="1:54" s="1" customFormat="1" ht="14.1" customHeight="1">
      <c r="A251" s="53" t="s">
        <v>16</v>
      </c>
      <c r="B251" s="53"/>
      <c r="C251" s="53"/>
      <c r="D251" s="50" t="s">
        <v>478</v>
      </c>
      <c r="E251" s="50"/>
      <c r="F251" s="50"/>
      <c r="G251" s="50"/>
      <c r="H251" s="50"/>
      <c r="I251" s="50"/>
      <c r="J251" s="50"/>
      <c r="K251" s="50"/>
      <c r="L251" s="50"/>
      <c r="M251" s="38" t="s">
        <v>479</v>
      </c>
      <c r="N251" s="38"/>
      <c r="O251" s="38" t="s">
        <v>184</v>
      </c>
      <c r="P251" s="38"/>
      <c r="Q251" s="38"/>
      <c r="R251" s="38" t="s">
        <v>475</v>
      </c>
      <c r="S251" s="38"/>
      <c r="T251" s="38"/>
      <c r="U251" s="33">
        <f t="shared" si="219"/>
        <v>0</v>
      </c>
      <c r="V251" s="33"/>
      <c r="W251" s="34" t="s">
        <v>243</v>
      </c>
      <c r="X251" s="34"/>
      <c r="Y251" s="33">
        <f t="shared" si="220"/>
        <v>0</v>
      </c>
      <c r="Z251" s="33"/>
      <c r="AA251" s="4" t="s">
        <v>243</v>
      </c>
      <c r="AB251" s="33">
        <f t="shared" si="221"/>
        <v>0</v>
      </c>
      <c r="AC251" s="33"/>
      <c r="AD251" s="4" t="s">
        <v>243</v>
      </c>
      <c r="AE251" s="33">
        <f t="shared" si="222"/>
        <v>0</v>
      </c>
      <c r="AF251" s="33"/>
      <c r="AG251" s="4" t="s">
        <v>243</v>
      </c>
      <c r="AH251" s="33">
        <f t="shared" si="223"/>
        <v>0</v>
      </c>
      <c r="AI251" s="33"/>
      <c r="AJ251" s="4" t="s">
        <v>243</v>
      </c>
      <c r="AK251" s="33">
        <f t="shared" si="224"/>
        <v>0</v>
      </c>
      <c r="AL251" s="33"/>
      <c r="AM251" s="4" t="s">
        <v>243</v>
      </c>
      <c r="AN251" s="6">
        <f t="shared" si="225"/>
        <v>0</v>
      </c>
      <c r="AO251" s="34" t="s">
        <v>243</v>
      </c>
      <c r="AP251" s="34"/>
      <c r="AQ251" s="6">
        <f t="shared" si="226"/>
        <v>0</v>
      </c>
      <c r="AR251" s="4" t="s">
        <v>243</v>
      </c>
      <c r="AS251" s="6">
        <f t="shared" si="227"/>
        <v>0</v>
      </c>
      <c r="AT251" s="4" t="s">
        <v>243</v>
      </c>
      <c r="AU251" s="6">
        <f t="shared" si="228"/>
        <v>0</v>
      </c>
      <c r="AV251" s="4" t="s">
        <v>243</v>
      </c>
      <c r="AW251" s="6">
        <f t="shared" si="229"/>
        <v>0</v>
      </c>
      <c r="AX251" s="4" t="s">
        <v>243</v>
      </c>
      <c r="AY251" s="33">
        <f t="shared" si="230"/>
        <v>0</v>
      </c>
      <c r="AZ251" s="33"/>
      <c r="BA251" s="33"/>
      <c r="BB251" s="4" t="s">
        <v>243</v>
      </c>
    </row>
    <row r="252" spans="1:54" s="1" customFormat="1" ht="14.1" customHeight="1">
      <c r="A252" s="53" t="s">
        <v>16</v>
      </c>
      <c r="B252" s="53"/>
      <c r="C252" s="53"/>
      <c r="D252" s="50" t="s">
        <v>480</v>
      </c>
      <c r="E252" s="50"/>
      <c r="F252" s="50"/>
      <c r="G252" s="50"/>
      <c r="H252" s="50"/>
      <c r="I252" s="50"/>
      <c r="J252" s="50"/>
      <c r="K252" s="50"/>
      <c r="L252" s="50"/>
      <c r="M252" s="38" t="s">
        <v>481</v>
      </c>
      <c r="N252" s="38"/>
      <c r="O252" s="38" t="s">
        <v>184</v>
      </c>
      <c r="P252" s="38"/>
      <c r="Q252" s="38"/>
      <c r="R252" s="38" t="s">
        <v>475</v>
      </c>
      <c r="S252" s="38"/>
      <c r="T252" s="38"/>
      <c r="U252" s="33">
        <f t="shared" si="219"/>
        <v>0</v>
      </c>
      <c r="V252" s="33"/>
      <c r="W252" s="34" t="s">
        <v>243</v>
      </c>
      <c r="X252" s="34"/>
      <c r="Y252" s="33">
        <f t="shared" si="220"/>
        <v>0</v>
      </c>
      <c r="Z252" s="33"/>
      <c r="AA252" s="4" t="s">
        <v>243</v>
      </c>
      <c r="AB252" s="33">
        <f t="shared" si="221"/>
        <v>0</v>
      </c>
      <c r="AC252" s="33"/>
      <c r="AD252" s="4" t="s">
        <v>243</v>
      </c>
      <c r="AE252" s="33">
        <f t="shared" si="222"/>
        <v>0</v>
      </c>
      <c r="AF252" s="33"/>
      <c r="AG252" s="4" t="s">
        <v>243</v>
      </c>
      <c r="AH252" s="33">
        <f t="shared" si="223"/>
        <v>0</v>
      </c>
      <c r="AI252" s="33"/>
      <c r="AJ252" s="4" t="s">
        <v>243</v>
      </c>
      <c r="AK252" s="33">
        <f t="shared" si="224"/>
        <v>0</v>
      </c>
      <c r="AL252" s="33"/>
      <c r="AM252" s="4" t="s">
        <v>243</v>
      </c>
      <c r="AN252" s="6">
        <f t="shared" si="225"/>
        <v>0</v>
      </c>
      <c r="AO252" s="34" t="s">
        <v>243</v>
      </c>
      <c r="AP252" s="34"/>
      <c r="AQ252" s="6">
        <f t="shared" si="226"/>
        <v>0</v>
      </c>
      <c r="AR252" s="4" t="s">
        <v>243</v>
      </c>
      <c r="AS252" s="6">
        <f t="shared" si="227"/>
        <v>0</v>
      </c>
      <c r="AT252" s="4" t="s">
        <v>243</v>
      </c>
      <c r="AU252" s="6">
        <f t="shared" si="228"/>
        <v>0</v>
      </c>
      <c r="AV252" s="4" t="s">
        <v>243</v>
      </c>
      <c r="AW252" s="6">
        <f t="shared" si="229"/>
        <v>0</v>
      </c>
      <c r="AX252" s="4" t="s">
        <v>243</v>
      </c>
      <c r="AY252" s="33">
        <f t="shared" si="230"/>
        <v>0</v>
      </c>
      <c r="AZ252" s="33"/>
      <c r="BA252" s="33"/>
      <c r="BB252" s="4" t="s">
        <v>243</v>
      </c>
    </row>
    <row r="253" spans="1:54" s="1" customFormat="1" ht="14.1" customHeight="1">
      <c r="A253" s="53" t="s">
        <v>16</v>
      </c>
      <c r="B253" s="53"/>
      <c r="C253" s="53"/>
      <c r="D253" s="50" t="s">
        <v>482</v>
      </c>
      <c r="E253" s="50"/>
      <c r="F253" s="50"/>
      <c r="G253" s="50"/>
      <c r="H253" s="50"/>
      <c r="I253" s="50"/>
      <c r="J253" s="50"/>
      <c r="K253" s="50"/>
      <c r="L253" s="50"/>
      <c r="M253" s="38" t="s">
        <v>483</v>
      </c>
      <c r="N253" s="38"/>
      <c r="O253" s="38" t="s">
        <v>184</v>
      </c>
      <c r="P253" s="38"/>
      <c r="Q253" s="38"/>
      <c r="R253" s="38" t="s">
        <v>475</v>
      </c>
      <c r="S253" s="38"/>
      <c r="T253" s="38"/>
      <c r="U253" s="33">
        <f t="shared" si="219"/>
        <v>0</v>
      </c>
      <c r="V253" s="33"/>
      <c r="W253" s="34" t="s">
        <v>243</v>
      </c>
      <c r="X253" s="34"/>
      <c r="Y253" s="33">
        <f t="shared" si="220"/>
        <v>0</v>
      </c>
      <c r="Z253" s="33"/>
      <c r="AA253" s="4" t="s">
        <v>243</v>
      </c>
      <c r="AB253" s="33">
        <f t="shared" si="221"/>
        <v>0</v>
      </c>
      <c r="AC253" s="33"/>
      <c r="AD253" s="4" t="s">
        <v>243</v>
      </c>
      <c r="AE253" s="33">
        <f t="shared" si="222"/>
        <v>0</v>
      </c>
      <c r="AF253" s="33"/>
      <c r="AG253" s="4" t="s">
        <v>243</v>
      </c>
      <c r="AH253" s="33">
        <f t="shared" si="223"/>
        <v>0</v>
      </c>
      <c r="AI253" s="33"/>
      <c r="AJ253" s="4" t="s">
        <v>243</v>
      </c>
      <c r="AK253" s="33">
        <f t="shared" si="224"/>
        <v>0</v>
      </c>
      <c r="AL253" s="33"/>
      <c r="AM253" s="4" t="s">
        <v>243</v>
      </c>
      <c r="AN253" s="6">
        <f t="shared" si="225"/>
        <v>0</v>
      </c>
      <c r="AO253" s="34" t="s">
        <v>243</v>
      </c>
      <c r="AP253" s="34"/>
      <c r="AQ253" s="6">
        <f t="shared" si="226"/>
        <v>0</v>
      </c>
      <c r="AR253" s="4" t="s">
        <v>243</v>
      </c>
      <c r="AS253" s="6">
        <f t="shared" si="227"/>
        <v>0</v>
      </c>
      <c r="AT253" s="4" t="s">
        <v>243</v>
      </c>
      <c r="AU253" s="6">
        <f t="shared" si="228"/>
        <v>0</v>
      </c>
      <c r="AV253" s="4" t="s">
        <v>243</v>
      </c>
      <c r="AW253" s="6">
        <f t="shared" si="229"/>
        <v>0</v>
      </c>
      <c r="AX253" s="4" t="s">
        <v>243</v>
      </c>
      <c r="AY253" s="33">
        <f t="shared" si="230"/>
        <v>0</v>
      </c>
      <c r="AZ253" s="33"/>
      <c r="BA253" s="33"/>
      <c r="BB253" s="4" t="s">
        <v>243</v>
      </c>
    </row>
    <row r="254" spans="1:54" s="1" customFormat="1" ht="14.1" customHeight="1">
      <c r="A254" s="53" t="s">
        <v>16</v>
      </c>
      <c r="B254" s="53"/>
      <c r="C254" s="53"/>
      <c r="D254" s="50" t="s">
        <v>484</v>
      </c>
      <c r="E254" s="50"/>
      <c r="F254" s="50"/>
      <c r="G254" s="50"/>
      <c r="H254" s="50"/>
      <c r="I254" s="50"/>
      <c r="J254" s="50"/>
      <c r="K254" s="50"/>
      <c r="L254" s="50"/>
      <c r="M254" s="38" t="s">
        <v>485</v>
      </c>
      <c r="N254" s="38"/>
      <c r="O254" s="38" t="s">
        <v>184</v>
      </c>
      <c r="P254" s="38"/>
      <c r="Q254" s="38"/>
      <c r="R254" s="38" t="s">
        <v>475</v>
      </c>
      <c r="S254" s="38"/>
      <c r="T254" s="38"/>
      <c r="U254" s="33">
        <f t="shared" si="219"/>
        <v>0</v>
      </c>
      <c r="V254" s="33"/>
      <c r="W254" s="34" t="s">
        <v>243</v>
      </c>
      <c r="X254" s="34"/>
      <c r="Y254" s="33">
        <f t="shared" si="220"/>
        <v>0</v>
      </c>
      <c r="Z254" s="33"/>
      <c r="AA254" s="4" t="s">
        <v>243</v>
      </c>
      <c r="AB254" s="33">
        <f t="shared" si="221"/>
        <v>0</v>
      </c>
      <c r="AC254" s="33"/>
      <c r="AD254" s="4" t="s">
        <v>243</v>
      </c>
      <c r="AE254" s="33">
        <f t="shared" si="222"/>
        <v>0</v>
      </c>
      <c r="AF254" s="33"/>
      <c r="AG254" s="4" t="s">
        <v>243</v>
      </c>
      <c r="AH254" s="33">
        <f t="shared" si="223"/>
        <v>0</v>
      </c>
      <c r="AI254" s="33"/>
      <c r="AJ254" s="4" t="s">
        <v>243</v>
      </c>
      <c r="AK254" s="33">
        <f t="shared" si="224"/>
        <v>0</v>
      </c>
      <c r="AL254" s="33"/>
      <c r="AM254" s="4" t="s">
        <v>243</v>
      </c>
      <c r="AN254" s="6">
        <f t="shared" si="225"/>
        <v>0</v>
      </c>
      <c r="AO254" s="34" t="s">
        <v>243</v>
      </c>
      <c r="AP254" s="34"/>
      <c r="AQ254" s="6">
        <f t="shared" si="226"/>
        <v>0</v>
      </c>
      <c r="AR254" s="4" t="s">
        <v>243</v>
      </c>
      <c r="AS254" s="6">
        <f t="shared" si="227"/>
        <v>0</v>
      </c>
      <c r="AT254" s="4" t="s">
        <v>243</v>
      </c>
      <c r="AU254" s="6">
        <f t="shared" si="228"/>
        <v>0</v>
      </c>
      <c r="AV254" s="4" t="s">
        <v>243</v>
      </c>
      <c r="AW254" s="6">
        <f t="shared" si="229"/>
        <v>0</v>
      </c>
      <c r="AX254" s="4" t="s">
        <v>243</v>
      </c>
      <c r="AY254" s="33">
        <f t="shared" si="230"/>
        <v>0</v>
      </c>
      <c r="AZ254" s="33"/>
      <c r="BA254" s="33"/>
      <c r="BB254" s="4" t="s">
        <v>243</v>
      </c>
    </row>
    <row r="255" spans="1:54" s="1" customFormat="1" ht="14.1" customHeight="1">
      <c r="A255" s="11" t="s">
        <v>16</v>
      </c>
      <c r="B255" s="50" t="s">
        <v>486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38" t="s">
        <v>487</v>
      </c>
      <c r="N255" s="38"/>
      <c r="O255" s="38" t="s">
        <v>184</v>
      </c>
      <c r="P255" s="38"/>
      <c r="Q255" s="38"/>
      <c r="R255" s="38" t="s">
        <v>68</v>
      </c>
      <c r="S255" s="38"/>
      <c r="T255" s="38"/>
      <c r="U255" s="33">
        <f t="shared" si="219"/>
        <v>0</v>
      </c>
      <c r="V255" s="33"/>
      <c r="W255" s="34" t="s">
        <v>243</v>
      </c>
      <c r="X255" s="34"/>
      <c r="Y255" s="33">
        <f t="shared" si="220"/>
        <v>0</v>
      </c>
      <c r="Z255" s="33"/>
      <c r="AA255" s="4" t="s">
        <v>243</v>
      </c>
      <c r="AB255" s="33">
        <f t="shared" si="221"/>
        <v>0</v>
      </c>
      <c r="AC255" s="33"/>
      <c r="AD255" s="4" t="s">
        <v>243</v>
      </c>
      <c r="AE255" s="33">
        <f t="shared" si="222"/>
        <v>0</v>
      </c>
      <c r="AF255" s="33"/>
      <c r="AG255" s="4" t="s">
        <v>243</v>
      </c>
      <c r="AH255" s="33">
        <f t="shared" si="223"/>
        <v>0</v>
      </c>
      <c r="AI255" s="33"/>
      <c r="AJ255" s="4" t="s">
        <v>243</v>
      </c>
      <c r="AK255" s="33">
        <f t="shared" si="224"/>
        <v>0</v>
      </c>
      <c r="AL255" s="33"/>
      <c r="AM255" s="4" t="s">
        <v>243</v>
      </c>
      <c r="AN255" s="6">
        <f t="shared" si="225"/>
        <v>0</v>
      </c>
      <c r="AO255" s="34" t="s">
        <v>243</v>
      </c>
      <c r="AP255" s="34"/>
      <c r="AQ255" s="6">
        <f t="shared" si="226"/>
        <v>0</v>
      </c>
      <c r="AR255" s="4" t="s">
        <v>243</v>
      </c>
      <c r="AS255" s="6">
        <f t="shared" si="227"/>
        <v>0</v>
      </c>
      <c r="AT255" s="4" t="s">
        <v>243</v>
      </c>
      <c r="AU255" s="6">
        <f t="shared" si="228"/>
        <v>0</v>
      </c>
      <c r="AV255" s="4" t="s">
        <v>243</v>
      </c>
      <c r="AW255" s="6">
        <f t="shared" si="229"/>
        <v>0</v>
      </c>
      <c r="AX255" s="4" t="s">
        <v>243</v>
      </c>
      <c r="AY255" s="33">
        <f t="shared" si="230"/>
        <v>0</v>
      </c>
      <c r="AZ255" s="33"/>
      <c r="BA255" s="33"/>
      <c r="BB255" s="4" t="s">
        <v>243</v>
      </c>
    </row>
    <row r="256" spans="1:54" s="1" customFormat="1" ht="24" customHeight="1">
      <c r="A256" s="11" t="s">
        <v>16</v>
      </c>
      <c r="B256" s="57" t="s">
        <v>488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44" t="s">
        <v>489</v>
      </c>
      <c r="N256" s="44"/>
      <c r="O256" s="44" t="s">
        <v>184</v>
      </c>
      <c r="P256" s="44"/>
      <c r="Q256" s="44"/>
      <c r="R256" s="44" t="s">
        <v>68</v>
      </c>
      <c r="S256" s="44"/>
      <c r="T256" s="44"/>
      <c r="U256" s="33">
        <f t="shared" si="219"/>
        <v>0</v>
      </c>
      <c r="V256" s="33"/>
      <c r="W256" s="34" t="s">
        <v>243</v>
      </c>
      <c r="X256" s="34"/>
      <c r="Y256" s="33">
        <f t="shared" si="220"/>
        <v>0</v>
      </c>
      <c r="Z256" s="33"/>
      <c r="AA256" s="4" t="s">
        <v>243</v>
      </c>
      <c r="AB256" s="33">
        <f t="shared" si="221"/>
        <v>0</v>
      </c>
      <c r="AC256" s="33"/>
      <c r="AD256" s="4" t="s">
        <v>243</v>
      </c>
      <c r="AE256" s="33">
        <f t="shared" si="222"/>
        <v>0</v>
      </c>
      <c r="AF256" s="33"/>
      <c r="AG256" s="4" t="s">
        <v>243</v>
      </c>
      <c r="AH256" s="33">
        <f t="shared" si="223"/>
        <v>0</v>
      </c>
      <c r="AI256" s="33"/>
      <c r="AJ256" s="4" t="s">
        <v>243</v>
      </c>
      <c r="AK256" s="33">
        <f t="shared" si="224"/>
        <v>0</v>
      </c>
      <c r="AL256" s="33"/>
      <c r="AM256" s="4" t="s">
        <v>243</v>
      </c>
      <c r="AN256" s="6">
        <f t="shared" si="225"/>
        <v>0</v>
      </c>
      <c r="AO256" s="34" t="s">
        <v>243</v>
      </c>
      <c r="AP256" s="34"/>
      <c r="AQ256" s="6">
        <f t="shared" si="226"/>
        <v>0</v>
      </c>
      <c r="AR256" s="4" t="s">
        <v>243</v>
      </c>
      <c r="AS256" s="6">
        <f t="shared" si="227"/>
        <v>0</v>
      </c>
      <c r="AT256" s="4" t="s">
        <v>243</v>
      </c>
      <c r="AU256" s="6">
        <f t="shared" si="228"/>
        <v>0</v>
      </c>
      <c r="AV256" s="4" t="s">
        <v>243</v>
      </c>
      <c r="AW256" s="6">
        <f t="shared" si="229"/>
        <v>0</v>
      </c>
      <c r="AX256" s="4" t="s">
        <v>243</v>
      </c>
      <c r="AY256" s="33">
        <f t="shared" si="230"/>
        <v>0</v>
      </c>
      <c r="AZ256" s="33"/>
      <c r="BA256" s="33"/>
      <c r="BB256" s="4" t="s">
        <v>243</v>
      </c>
    </row>
    <row r="257" spans="1:54" s="1" customFormat="1" ht="14.1" customHeight="1">
      <c r="A257" s="9" t="s">
        <v>16</v>
      </c>
      <c r="B257" s="52" t="s">
        <v>197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36" t="s">
        <v>16</v>
      </c>
      <c r="N257" s="36"/>
      <c r="O257" s="36" t="s">
        <v>16</v>
      </c>
      <c r="P257" s="36"/>
      <c r="Q257" s="36"/>
      <c r="R257" s="36" t="s">
        <v>16</v>
      </c>
      <c r="S257" s="36"/>
      <c r="T257" s="36"/>
      <c r="U257" s="29" t="s">
        <v>16</v>
      </c>
      <c r="V257" s="29"/>
      <c r="W257" s="29" t="s">
        <v>16</v>
      </c>
      <c r="X257" s="29"/>
      <c r="Y257" s="29" t="s">
        <v>16</v>
      </c>
      <c r="Z257" s="29"/>
      <c r="AA257" s="7" t="s">
        <v>16</v>
      </c>
      <c r="AB257" s="29" t="s">
        <v>16</v>
      </c>
      <c r="AC257" s="29"/>
      <c r="AD257" s="7" t="s">
        <v>16</v>
      </c>
      <c r="AE257" s="29" t="s">
        <v>16</v>
      </c>
      <c r="AF257" s="29"/>
      <c r="AG257" s="7" t="s">
        <v>16</v>
      </c>
      <c r="AH257" s="29" t="s">
        <v>16</v>
      </c>
      <c r="AI257" s="29"/>
      <c r="AJ257" s="7" t="s">
        <v>16</v>
      </c>
      <c r="AK257" s="29" t="s">
        <v>16</v>
      </c>
      <c r="AL257" s="29"/>
      <c r="AM257" s="7" t="s">
        <v>16</v>
      </c>
      <c r="AN257" s="7" t="s">
        <v>16</v>
      </c>
      <c r="AO257" s="29" t="s">
        <v>16</v>
      </c>
      <c r="AP257" s="29"/>
      <c r="AQ257" s="7" t="s">
        <v>16</v>
      </c>
      <c r="AR257" s="7" t="s">
        <v>16</v>
      </c>
      <c r="AS257" s="7" t="s">
        <v>16</v>
      </c>
      <c r="AT257" s="7" t="s">
        <v>16</v>
      </c>
      <c r="AU257" s="7" t="s">
        <v>16</v>
      </c>
      <c r="AV257" s="7" t="s">
        <v>16</v>
      </c>
      <c r="AW257" s="7" t="s">
        <v>16</v>
      </c>
      <c r="AX257" s="7" t="s">
        <v>16</v>
      </c>
      <c r="AY257" s="29" t="s">
        <v>16</v>
      </c>
      <c r="AZ257" s="29"/>
      <c r="BA257" s="29"/>
      <c r="BB257" s="7" t="s">
        <v>16</v>
      </c>
    </row>
    <row r="258" spans="1:54" s="1" customFormat="1" ht="14.1" customHeight="1">
      <c r="A258" s="10" t="s">
        <v>16</v>
      </c>
      <c r="B258" s="51" t="s">
        <v>490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31" t="s">
        <v>491</v>
      </c>
      <c r="N258" s="31"/>
      <c r="O258" s="31" t="s">
        <v>184</v>
      </c>
      <c r="P258" s="31"/>
      <c r="Q258" s="31"/>
      <c r="R258" s="31" t="s">
        <v>475</v>
      </c>
      <c r="S258" s="31"/>
      <c r="T258" s="31"/>
      <c r="U258" s="27">
        <f>0</f>
        <v>0</v>
      </c>
      <c r="V258" s="27"/>
      <c r="W258" s="28" t="s">
        <v>243</v>
      </c>
      <c r="X258" s="28"/>
      <c r="Y258" s="27">
        <f>0</f>
        <v>0</v>
      </c>
      <c r="Z258" s="27"/>
      <c r="AA258" s="14" t="s">
        <v>243</v>
      </c>
      <c r="AB258" s="27">
        <f>0</f>
        <v>0</v>
      </c>
      <c r="AC258" s="27"/>
      <c r="AD258" s="14" t="s">
        <v>243</v>
      </c>
      <c r="AE258" s="27">
        <f>0</f>
        <v>0</v>
      </c>
      <c r="AF258" s="27"/>
      <c r="AG258" s="14" t="s">
        <v>243</v>
      </c>
      <c r="AH258" s="27">
        <f>0</f>
        <v>0</v>
      </c>
      <c r="AI258" s="27"/>
      <c r="AJ258" s="14" t="s">
        <v>243</v>
      </c>
      <c r="AK258" s="27">
        <f>0</f>
        <v>0</v>
      </c>
      <c r="AL258" s="27"/>
      <c r="AM258" s="14" t="s">
        <v>243</v>
      </c>
      <c r="AN258" s="8">
        <f>0</f>
        <v>0</v>
      </c>
      <c r="AO258" s="28" t="s">
        <v>243</v>
      </c>
      <c r="AP258" s="28"/>
      <c r="AQ258" s="8">
        <f>0</f>
        <v>0</v>
      </c>
      <c r="AR258" s="14" t="s">
        <v>243</v>
      </c>
      <c r="AS258" s="8">
        <f>0</f>
        <v>0</v>
      </c>
      <c r="AT258" s="14" t="s">
        <v>243</v>
      </c>
      <c r="AU258" s="8">
        <f>0</f>
        <v>0</v>
      </c>
      <c r="AV258" s="14" t="s">
        <v>243</v>
      </c>
      <c r="AW258" s="8">
        <f>0</f>
        <v>0</v>
      </c>
      <c r="AX258" s="14" t="s">
        <v>243</v>
      </c>
      <c r="AY258" s="27">
        <f>0</f>
        <v>0</v>
      </c>
      <c r="AZ258" s="27"/>
      <c r="BA258" s="27"/>
      <c r="BB258" s="14" t="s">
        <v>243</v>
      </c>
    </row>
    <row r="259" spans="1:54" s="1" customFormat="1" ht="14.1" customHeight="1">
      <c r="A259" s="55" t="s">
        <v>16</v>
      </c>
      <c r="B259" s="55"/>
      <c r="C259" s="55"/>
      <c r="D259" s="52" t="s">
        <v>197</v>
      </c>
      <c r="E259" s="52"/>
      <c r="F259" s="52"/>
      <c r="G259" s="52"/>
      <c r="H259" s="52"/>
      <c r="I259" s="52"/>
      <c r="J259" s="52"/>
      <c r="K259" s="52"/>
      <c r="L259" s="52"/>
      <c r="M259" s="36" t="s">
        <v>16</v>
      </c>
      <c r="N259" s="36"/>
      <c r="O259" s="36" t="s">
        <v>16</v>
      </c>
      <c r="P259" s="36"/>
      <c r="Q259" s="36"/>
      <c r="R259" s="36" t="s">
        <v>16</v>
      </c>
      <c r="S259" s="36"/>
      <c r="T259" s="36"/>
      <c r="U259" s="29" t="s">
        <v>16</v>
      </c>
      <c r="V259" s="29"/>
      <c r="W259" s="29" t="s">
        <v>16</v>
      </c>
      <c r="X259" s="29"/>
      <c r="Y259" s="29" t="s">
        <v>16</v>
      </c>
      <c r="Z259" s="29"/>
      <c r="AA259" s="7" t="s">
        <v>16</v>
      </c>
      <c r="AB259" s="29" t="s">
        <v>16</v>
      </c>
      <c r="AC259" s="29"/>
      <c r="AD259" s="7" t="s">
        <v>16</v>
      </c>
      <c r="AE259" s="29" t="s">
        <v>16</v>
      </c>
      <c r="AF259" s="29"/>
      <c r="AG259" s="7" t="s">
        <v>16</v>
      </c>
      <c r="AH259" s="29" t="s">
        <v>16</v>
      </c>
      <c r="AI259" s="29"/>
      <c r="AJ259" s="7" t="s">
        <v>16</v>
      </c>
      <c r="AK259" s="29" t="s">
        <v>16</v>
      </c>
      <c r="AL259" s="29"/>
      <c r="AM259" s="7" t="s">
        <v>16</v>
      </c>
      <c r="AN259" s="7" t="s">
        <v>16</v>
      </c>
      <c r="AO259" s="29" t="s">
        <v>16</v>
      </c>
      <c r="AP259" s="29"/>
      <c r="AQ259" s="7" t="s">
        <v>16</v>
      </c>
      <c r="AR259" s="7" t="s">
        <v>16</v>
      </c>
      <c r="AS259" s="7" t="s">
        <v>16</v>
      </c>
      <c r="AT259" s="7" t="s">
        <v>16</v>
      </c>
      <c r="AU259" s="7" t="s">
        <v>16</v>
      </c>
      <c r="AV259" s="7" t="s">
        <v>16</v>
      </c>
      <c r="AW259" s="7" t="s">
        <v>16</v>
      </c>
      <c r="AX259" s="7" t="s">
        <v>16</v>
      </c>
      <c r="AY259" s="29" t="s">
        <v>16</v>
      </c>
      <c r="AZ259" s="29"/>
      <c r="BA259" s="29"/>
      <c r="BB259" s="7" t="s">
        <v>16</v>
      </c>
    </row>
    <row r="260" spans="1:54" s="1" customFormat="1" ht="14.1" customHeight="1">
      <c r="A260" s="54" t="s">
        <v>16</v>
      </c>
      <c r="B260" s="54"/>
      <c r="C260" s="54"/>
      <c r="D260" s="51" t="s">
        <v>492</v>
      </c>
      <c r="E260" s="51"/>
      <c r="F260" s="51"/>
      <c r="G260" s="51"/>
      <c r="H260" s="51"/>
      <c r="I260" s="51"/>
      <c r="J260" s="51"/>
      <c r="K260" s="51"/>
      <c r="L260" s="51"/>
      <c r="M260" s="31" t="s">
        <v>493</v>
      </c>
      <c r="N260" s="31"/>
      <c r="O260" s="31" t="s">
        <v>184</v>
      </c>
      <c r="P260" s="31"/>
      <c r="Q260" s="31"/>
      <c r="R260" s="31" t="s">
        <v>475</v>
      </c>
      <c r="S260" s="31"/>
      <c r="T260" s="31"/>
      <c r="U260" s="27">
        <f t="shared" ref="U260:U265" si="231">0</f>
        <v>0</v>
      </c>
      <c r="V260" s="27"/>
      <c r="W260" s="28" t="s">
        <v>243</v>
      </c>
      <c r="X260" s="28"/>
      <c r="Y260" s="27">
        <f t="shared" ref="Y260:Y265" si="232">0</f>
        <v>0</v>
      </c>
      <c r="Z260" s="27"/>
      <c r="AA260" s="14" t="s">
        <v>243</v>
      </c>
      <c r="AB260" s="27">
        <f t="shared" ref="AB260:AB265" si="233">0</f>
        <v>0</v>
      </c>
      <c r="AC260" s="27"/>
      <c r="AD260" s="14" t="s">
        <v>243</v>
      </c>
      <c r="AE260" s="27">
        <f t="shared" ref="AE260:AE265" si="234">0</f>
        <v>0</v>
      </c>
      <c r="AF260" s="27"/>
      <c r="AG260" s="14" t="s">
        <v>243</v>
      </c>
      <c r="AH260" s="27">
        <f t="shared" ref="AH260:AH265" si="235">0</f>
        <v>0</v>
      </c>
      <c r="AI260" s="27"/>
      <c r="AJ260" s="14" t="s">
        <v>243</v>
      </c>
      <c r="AK260" s="27">
        <f t="shared" ref="AK260:AK265" si="236">0</f>
        <v>0</v>
      </c>
      <c r="AL260" s="27"/>
      <c r="AM260" s="14" t="s">
        <v>243</v>
      </c>
      <c r="AN260" s="8">
        <f t="shared" ref="AN260:AN265" si="237">0</f>
        <v>0</v>
      </c>
      <c r="AO260" s="28" t="s">
        <v>243</v>
      </c>
      <c r="AP260" s="28"/>
      <c r="AQ260" s="8">
        <f t="shared" ref="AQ260:AQ265" si="238">0</f>
        <v>0</v>
      </c>
      <c r="AR260" s="14" t="s">
        <v>243</v>
      </c>
      <c r="AS260" s="8">
        <f t="shared" ref="AS260:AS265" si="239">0</f>
        <v>0</v>
      </c>
      <c r="AT260" s="14" t="s">
        <v>243</v>
      </c>
      <c r="AU260" s="8">
        <f t="shared" ref="AU260:AU265" si="240">0</f>
        <v>0</v>
      </c>
      <c r="AV260" s="14" t="s">
        <v>243</v>
      </c>
      <c r="AW260" s="8">
        <f t="shared" ref="AW260:AW265" si="241">0</f>
        <v>0</v>
      </c>
      <c r="AX260" s="14" t="s">
        <v>243</v>
      </c>
      <c r="AY260" s="27">
        <f t="shared" ref="AY260:AY265" si="242">0</f>
        <v>0</v>
      </c>
      <c r="AZ260" s="27"/>
      <c r="BA260" s="27"/>
      <c r="BB260" s="14" t="s">
        <v>243</v>
      </c>
    </row>
    <row r="261" spans="1:54" s="1" customFormat="1" ht="14.1" customHeight="1">
      <c r="A261" s="53" t="s">
        <v>16</v>
      </c>
      <c r="B261" s="53"/>
      <c r="C261" s="53"/>
      <c r="D261" s="50" t="s">
        <v>478</v>
      </c>
      <c r="E261" s="50"/>
      <c r="F261" s="50"/>
      <c r="G261" s="50"/>
      <c r="H261" s="50"/>
      <c r="I261" s="50"/>
      <c r="J261" s="50"/>
      <c r="K261" s="50"/>
      <c r="L261" s="50"/>
      <c r="M261" s="38" t="s">
        <v>494</v>
      </c>
      <c r="N261" s="38"/>
      <c r="O261" s="38" t="s">
        <v>184</v>
      </c>
      <c r="P261" s="38"/>
      <c r="Q261" s="38"/>
      <c r="R261" s="38" t="s">
        <v>475</v>
      </c>
      <c r="S261" s="38"/>
      <c r="T261" s="38"/>
      <c r="U261" s="33">
        <f t="shared" si="231"/>
        <v>0</v>
      </c>
      <c r="V261" s="33"/>
      <c r="W261" s="34" t="s">
        <v>243</v>
      </c>
      <c r="X261" s="34"/>
      <c r="Y261" s="33">
        <f t="shared" si="232"/>
        <v>0</v>
      </c>
      <c r="Z261" s="33"/>
      <c r="AA261" s="4" t="s">
        <v>243</v>
      </c>
      <c r="AB261" s="33">
        <f t="shared" si="233"/>
        <v>0</v>
      </c>
      <c r="AC261" s="33"/>
      <c r="AD261" s="4" t="s">
        <v>243</v>
      </c>
      <c r="AE261" s="33">
        <f t="shared" si="234"/>
        <v>0</v>
      </c>
      <c r="AF261" s="33"/>
      <c r="AG261" s="4" t="s">
        <v>243</v>
      </c>
      <c r="AH261" s="33">
        <f t="shared" si="235"/>
        <v>0</v>
      </c>
      <c r="AI261" s="33"/>
      <c r="AJ261" s="4" t="s">
        <v>243</v>
      </c>
      <c r="AK261" s="33">
        <f t="shared" si="236"/>
        <v>0</v>
      </c>
      <c r="AL261" s="33"/>
      <c r="AM261" s="4" t="s">
        <v>243</v>
      </c>
      <c r="AN261" s="6">
        <f t="shared" si="237"/>
        <v>0</v>
      </c>
      <c r="AO261" s="34" t="s">
        <v>243</v>
      </c>
      <c r="AP261" s="34"/>
      <c r="AQ261" s="6">
        <f t="shared" si="238"/>
        <v>0</v>
      </c>
      <c r="AR261" s="4" t="s">
        <v>243</v>
      </c>
      <c r="AS261" s="6">
        <f t="shared" si="239"/>
        <v>0</v>
      </c>
      <c r="AT261" s="4" t="s">
        <v>243</v>
      </c>
      <c r="AU261" s="6">
        <f t="shared" si="240"/>
        <v>0</v>
      </c>
      <c r="AV261" s="4" t="s">
        <v>243</v>
      </c>
      <c r="AW261" s="6">
        <f t="shared" si="241"/>
        <v>0</v>
      </c>
      <c r="AX261" s="4" t="s">
        <v>243</v>
      </c>
      <c r="AY261" s="33">
        <f t="shared" si="242"/>
        <v>0</v>
      </c>
      <c r="AZ261" s="33"/>
      <c r="BA261" s="33"/>
      <c r="BB261" s="4" t="s">
        <v>243</v>
      </c>
    </row>
    <row r="262" spans="1:54" s="1" customFormat="1" ht="14.1" customHeight="1">
      <c r="A262" s="53" t="s">
        <v>16</v>
      </c>
      <c r="B262" s="53"/>
      <c r="C262" s="53"/>
      <c r="D262" s="50" t="s">
        <v>482</v>
      </c>
      <c r="E262" s="50"/>
      <c r="F262" s="50"/>
      <c r="G262" s="50"/>
      <c r="H262" s="50"/>
      <c r="I262" s="50"/>
      <c r="J262" s="50"/>
      <c r="K262" s="50"/>
      <c r="L262" s="50"/>
      <c r="M262" s="38" t="s">
        <v>495</v>
      </c>
      <c r="N262" s="38"/>
      <c r="O262" s="38" t="s">
        <v>184</v>
      </c>
      <c r="P262" s="38"/>
      <c r="Q262" s="38"/>
      <c r="R262" s="38" t="s">
        <v>475</v>
      </c>
      <c r="S262" s="38"/>
      <c r="T262" s="38"/>
      <c r="U262" s="33">
        <f t="shared" si="231"/>
        <v>0</v>
      </c>
      <c r="V262" s="33"/>
      <c r="W262" s="34" t="s">
        <v>243</v>
      </c>
      <c r="X262" s="34"/>
      <c r="Y262" s="33">
        <f t="shared" si="232"/>
        <v>0</v>
      </c>
      <c r="Z262" s="33"/>
      <c r="AA262" s="4" t="s">
        <v>243</v>
      </c>
      <c r="AB262" s="33">
        <f t="shared" si="233"/>
        <v>0</v>
      </c>
      <c r="AC262" s="33"/>
      <c r="AD262" s="4" t="s">
        <v>243</v>
      </c>
      <c r="AE262" s="33">
        <f t="shared" si="234"/>
        <v>0</v>
      </c>
      <c r="AF262" s="33"/>
      <c r="AG262" s="4" t="s">
        <v>243</v>
      </c>
      <c r="AH262" s="33">
        <f t="shared" si="235"/>
        <v>0</v>
      </c>
      <c r="AI262" s="33"/>
      <c r="AJ262" s="4" t="s">
        <v>243</v>
      </c>
      <c r="AK262" s="33">
        <f t="shared" si="236"/>
        <v>0</v>
      </c>
      <c r="AL262" s="33"/>
      <c r="AM262" s="4" t="s">
        <v>243</v>
      </c>
      <c r="AN262" s="6">
        <f t="shared" si="237"/>
        <v>0</v>
      </c>
      <c r="AO262" s="34" t="s">
        <v>243</v>
      </c>
      <c r="AP262" s="34"/>
      <c r="AQ262" s="6">
        <f t="shared" si="238"/>
        <v>0</v>
      </c>
      <c r="AR262" s="4" t="s">
        <v>243</v>
      </c>
      <c r="AS262" s="6">
        <f t="shared" si="239"/>
        <v>0</v>
      </c>
      <c r="AT262" s="4" t="s">
        <v>243</v>
      </c>
      <c r="AU262" s="6">
        <f t="shared" si="240"/>
        <v>0</v>
      </c>
      <c r="AV262" s="4" t="s">
        <v>243</v>
      </c>
      <c r="AW262" s="6">
        <f t="shared" si="241"/>
        <v>0</v>
      </c>
      <c r="AX262" s="4" t="s">
        <v>243</v>
      </c>
      <c r="AY262" s="33">
        <f t="shared" si="242"/>
        <v>0</v>
      </c>
      <c r="AZ262" s="33"/>
      <c r="BA262" s="33"/>
      <c r="BB262" s="4" t="s">
        <v>243</v>
      </c>
    </row>
    <row r="263" spans="1:54" s="1" customFormat="1" ht="14.1" customHeight="1">
      <c r="A263" s="53" t="s">
        <v>16</v>
      </c>
      <c r="B263" s="53"/>
      <c r="C263" s="53"/>
      <c r="D263" s="50" t="s">
        <v>484</v>
      </c>
      <c r="E263" s="50"/>
      <c r="F263" s="50"/>
      <c r="G263" s="50"/>
      <c r="H263" s="50"/>
      <c r="I263" s="50"/>
      <c r="J263" s="50"/>
      <c r="K263" s="50"/>
      <c r="L263" s="50"/>
      <c r="M263" s="38" t="s">
        <v>496</v>
      </c>
      <c r="N263" s="38"/>
      <c r="O263" s="38" t="s">
        <v>184</v>
      </c>
      <c r="P263" s="38"/>
      <c r="Q263" s="38"/>
      <c r="R263" s="38" t="s">
        <v>475</v>
      </c>
      <c r="S263" s="38"/>
      <c r="T263" s="38"/>
      <c r="U263" s="33">
        <f t="shared" si="231"/>
        <v>0</v>
      </c>
      <c r="V263" s="33"/>
      <c r="W263" s="34" t="s">
        <v>243</v>
      </c>
      <c r="X263" s="34"/>
      <c r="Y263" s="33">
        <f t="shared" si="232"/>
        <v>0</v>
      </c>
      <c r="Z263" s="33"/>
      <c r="AA263" s="4" t="s">
        <v>243</v>
      </c>
      <c r="AB263" s="33">
        <f t="shared" si="233"/>
        <v>0</v>
      </c>
      <c r="AC263" s="33"/>
      <c r="AD263" s="4" t="s">
        <v>243</v>
      </c>
      <c r="AE263" s="33">
        <f t="shared" si="234"/>
        <v>0</v>
      </c>
      <c r="AF263" s="33"/>
      <c r="AG263" s="4" t="s">
        <v>243</v>
      </c>
      <c r="AH263" s="33">
        <f t="shared" si="235"/>
        <v>0</v>
      </c>
      <c r="AI263" s="33"/>
      <c r="AJ263" s="4" t="s">
        <v>243</v>
      </c>
      <c r="AK263" s="33">
        <f t="shared" si="236"/>
        <v>0</v>
      </c>
      <c r="AL263" s="33"/>
      <c r="AM263" s="4" t="s">
        <v>243</v>
      </c>
      <c r="AN263" s="6">
        <f t="shared" si="237"/>
        <v>0</v>
      </c>
      <c r="AO263" s="34" t="s">
        <v>243</v>
      </c>
      <c r="AP263" s="34"/>
      <c r="AQ263" s="6">
        <f t="shared" si="238"/>
        <v>0</v>
      </c>
      <c r="AR263" s="4" t="s">
        <v>243</v>
      </c>
      <c r="AS263" s="6">
        <f t="shared" si="239"/>
        <v>0</v>
      </c>
      <c r="AT263" s="4" t="s">
        <v>243</v>
      </c>
      <c r="AU263" s="6">
        <f t="shared" si="240"/>
        <v>0</v>
      </c>
      <c r="AV263" s="4" t="s">
        <v>243</v>
      </c>
      <c r="AW263" s="6">
        <f t="shared" si="241"/>
        <v>0</v>
      </c>
      <c r="AX263" s="4" t="s">
        <v>243</v>
      </c>
      <c r="AY263" s="33">
        <f t="shared" si="242"/>
        <v>0</v>
      </c>
      <c r="AZ263" s="33"/>
      <c r="BA263" s="33"/>
      <c r="BB263" s="4" t="s">
        <v>243</v>
      </c>
    </row>
    <row r="264" spans="1:54" s="1" customFormat="1" ht="14.1" customHeight="1">
      <c r="A264" s="11" t="s">
        <v>16</v>
      </c>
      <c r="B264" s="50" t="s">
        <v>486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38" t="s">
        <v>497</v>
      </c>
      <c r="N264" s="38"/>
      <c r="O264" s="38" t="s">
        <v>184</v>
      </c>
      <c r="P264" s="38"/>
      <c r="Q264" s="38"/>
      <c r="R264" s="38" t="s">
        <v>68</v>
      </c>
      <c r="S264" s="38"/>
      <c r="T264" s="38"/>
      <c r="U264" s="33">
        <f t="shared" si="231"/>
        <v>0</v>
      </c>
      <c r="V264" s="33"/>
      <c r="W264" s="34" t="s">
        <v>243</v>
      </c>
      <c r="X264" s="34"/>
      <c r="Y264" s="33">
        <f t="shared" si="232"/>
        <v>0</v>
      </c>
      <c r="Z264" s="33"/>
      <c r="AA264" s="4" t="s">
        <v>243</v>
      </c>
      <c r="AB264" s="33">
        <f t="shared" si="233"/>
        <v>0</v>
      </c>
      <c r="AC264" s="33"/>
      <c r="AD264" s="4" t="s">
        <v>243</v>
      </c>
      <c r="AE264" s="33">
        <f t="shared" si="234"/>
        <v>0</v>
      </c>
      <c r="AF264" s="33"/>
      <c r="AG264" s="4" t="s">
        <v>243</v>
      </c>
      <c r="AH264" s="33">
        <f t="shared" si="235"/>
        <v>0</v>
      </c>
      <c r="AI264" s="33"/>
      <c r="AJ264" s="4" t="s">
        <v>243</v>
      </c>
      <c r="AK264" s="33">
        <f t="shared" si="236"/>
        <v>0</v>
      </c>
      <c r="AL264" s="33"/>
      <c r="AM264" s="4" t="s">
        <v>243</v>
      </c>
      <c r="AN264" s="6">
        <f t="shared" si="237"/>
        <v>0</v>
      </c>
      <c r="AO264" s="34" t="s">
        <v>243</v>
      </c>
      <c r="AP264" s="34"/>
      <c r="AQ264" s="6">
        <f t="shared" si="238"/>
        <v>0</v>
      </c>
      <c r="AR264" s="4" t="s">
        <v>243</v>
      </c>
      <c r="AS264" s="6">
        <f t="shared" si="239"/>
        <v>0</v>
      </c>
      <c r="AT264" s="4" t="s">
        <v>243</v>
      </c>
      <c r="AU264" s="6">
        <f t="shared" si="240"/>
        <v>0</v>
      </c>
      <c r="AV264" s="4" t="s">
        <v>243</v>
      </c>
      <c r="AW264" s="6">
        <f t="shared" si="241"/>
        <v>0</v>
      </c>
      <c r="AX264" s="4" t="s">
        <v>243</v>
      </c>
      <c r="AY264" s="33">
        <f t="shared" si="242"/>
        <v>0</v>
      </c>
      <c r="AZ264" s="33"/>
      <c r="BA264" s="33"/>
      <c r="BB264" s="4" t="s">
        <v>243</v>
      </c>
    </row>
    <row r="265" spans="1:54" s="1" customFormat="1" ht="33.950000000000003" customHeight="1">
      <c r="A265" s="11" t="s">
        <v>16</v>
      </c>
      <c r="B265" s="57" t="s">
        <v>498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44" t="s">
        <v>499</v>
      </c>
      <c r="N265" s="44"/>
      <c r="O265" s="44" t="s">
        <v>184</v>
      </c>
      <c r="P265" s="44"/>
      <c r="Q265" s="44"/>
      <c r="R265" s="44" t="s">
        <v>68</v>
      </c>
      <c r="S265" s="44"/>
      <c r="T265" s="44"/>
      <c r="U265" s="33">
        <f t="shared" si="231"/>
        <v>0</v>
      </c>
      <c r="V265" s="33"/>
      <c r="W265" s="34" t="s">
        <v>243</v>
      </c>
      <c r="X265" s="34"/>
      <c r="Y265" s="33">
        <f t="shared" si="232"/>
        <v>0</v>
      </c>
      <c r="Z265" s="33"/>
      <c r="AA265" s="4" t="s">
        <v>243</v>
      </c>
      <c r="AB265" s="33">
        <f t="shared" si="233"/>
        <v>0</v>
      </c>
      <c r="AC265" s="33"/>
      <c r="AD265" s="4" t="s">
        <v>243</v>
      </c>
      <c r="AE265" s="33">
        <f t="shared" si="234"/>
        <v>0</v>
      </c>
      <c r="AF265" s="33"/>
      <c r="AG265" s="4" t="s">
        <v>243</v>
      </c>
      <c r="AH265" s="33">
        <f t="shared" si="235"/>
        <v>0</v>
      </c>
      <c r="AI265" s="33"/>
      <c r="AJ265" s="4" t="s">
        <v>243</v>
      </c>
      <c r="AK265" s="33">
        <f t="shared" si="236"/>
        <v>0</v>
      </c>
      <c r="AL265" s="33"/>
      <c r="AM265" s="4" t="s">
        <v>243</v>
      </c>
      <c r="AN265" s="6">
        <f t="shared" si="237"/>
        <v>0</v>
      </c>
      <c r="AO265" s="34" t="s">
        <v>243</v>
      </c>
      <c r="AP265" s="34"/>
      <c r="AQ265" s="6">
        <f t="shared" si="238"/>
        <v>0</v>
      </c>
      <c r="AR265" s="4" t="s">
        <v>243</v>
      </c>
      <c r="AS265" s="6">
        <f t="shared" si="239"/>
        <v>0</v>
      </c>
      <c r="AT265" s="4" t="s">
        <v>243</v>
      </c>
      <c r="AU265" s="6">
        <f t="shared" si="240"/>
        <v>0</v>
      </c>
      <c r="AV265" s="4" t="s">
        <v>243</v>
      </c>
      <c r="AW265" s="6">
        <f t="shared" si="241"/>
        <v>0</v>
      </c>
      <c r="AX265" s="4" t="s">
        <v>243</v>
      </c>
      <c r="AY265" s="33">
        <f t="shared" si="242"/>
        <v>0</v>
      </c>
      <c r="AZ265" s="33"/>
      <c r="BA265" s="33"/>
      <c r="BB265" s="4" t="s">
        <v>243</v>
      </c>
    </row>
    <row r="266" spans="1:54" s="1" customFormat="1" ht="14.1" customHeight="1">
      <c r="A266" s="9" t="s">
        <v>16</v>
      </c>
      <c r="B266" s="52" t="s">
        <v>197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36" t="s">
        <v>16</v>
      </c>
      <c r="N266" s="36"/>
      <c r="O266" s="36" t="s">
        <v>16</v>
      </c>
      <c r="P266" s="36"/>
      <c r="Q266" s="36"/>
      <c r="R266" s="36" t="s">
        <v>16</v>
      </c>
      <c r="S266" s="36"/>
      <c r="T266" s="36"/>
      <c r="U266" s="29" t="s">
        <v>16</v>
      </c>
      <c r="V266" s="29"/>
      <c r="W266" s="29" t="s">
        <v>16</v>
      </c>
      <c r="X266" s="29"/>
      <c r="Y266" s="29" t="s">
        <v>16</v>
      </c>
      <c r="Z266" s="29"/>
      <c r="AA266" s="7" t="s">
        <v>16</v>
      </c>
      <c r="AB266" s="29" t="s">
        <v>16</v>
      </c>
      <c r="AC266" s="29"/>
      <c r="AD266" s="7" t="s">
        <v>16</v>
      </c>
      <c r="AE266" s="29" t="s">
        <v>16</v>
      </c>
      <c r="AF266" s="29"/>
      <c r="AG266" s="7" t="s">
        <v>16</v>
      </c>
      <c r="AH266" s="29" t="s">
        <v>16</v>
      </c>
      <c r="AI266" s="29"/>
      <c r="AJ266" s="7" t="s">
        <v>16</v>
      </c>
      <c r="AK266" s="29" t="s">
        <v>16</v>
      </c>
      <c r="AL266" s="29"/>
      <c r="AM266" s="7" t="s">
        <v>16</v>
      </c>
      <c r="AN266" s="7" t="s">
        <v>16</v>
      </c>
      <c r="AO266" s="29" t="s">
        <v>16</v>
      </c>
      <c r="AP266" s="29"/>
      <c r="AQ266" s="7" t="s">
        <v>16</v>
      </c>
      <c r="AR266" s="7" t="s">
        <v>16</v>
      </c>
      <c r="AS266" s="7" t="s">
        <v>16</v>
      </c>
      <c r="AT266" s="7" t="s">
        <v>16</v>
      </c>
      <c r="AU266" s="7" t="s">
        <v>16</v>
      </c>
      <c r="AV266" s="7" t="s">
        <v>16</v>
      </c>
      <c r="AW266" s="7" t="s">
        <v>16</v>
      </c>
      <c r="AX266" s="7" t="s">
        <v>16</v>
      </c>
      <c r="AY266" s="29" t="s">
        <v>16</v>
      </c>
      <c r="AZ266" s="29"/>
      <c r="BA266" s="29"/>
      <c r="BB266" s="7" t="s">
        <v>16</v>
      </c>
    </row>
    <row r="267" spans="1:54" s="1" customFormat="1" ht="14.1" customHeight="1">
      <c r="A267" s="10" t="s">
        <v>16</v>
      </c>
      <c r="B267" s="51" t="s">
        <v>473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31" t="s">
        <v>500</v>
      </c>
      <c r="N267" s="31"/>
      <c r="O267" s="31" t="s">
        <v>184</v>
      </c>
      <c r="P267" s="31"/>
      <c r="Q267" s="31"/>
      <c r="R267" s="31" t="s">
        <v>475</v>
      </c>
      <c r="S267" s="31"/>
      <c r="T267" s="31"/>
      <c r="U267" s="27">
        <f>0</f>
        <v>0</v>
      </c>
      <c r="V267" s="27"/>
      <c r="W267" s="28" t="s">
        <v>243</v>
      </c>
      <c r="X267" s="28"/>
      <c r="Y267" s="27">
        <f>0</f>
        <v>0</v>
      </c>
      <c r="Z267" s="27"/>
      <c r="AA267" s="14" t="s">
        <v>243</v>
      </c>
      <c r="AB267" s="27">
        <f>0</f>
        <v>0</v>
      </c>
      <c r="AC267" s="27"/>
      <c r="AD267" s="14" t="s">
        <v>243</v>
      </c>
      <c r="AE267" s="27">
        <f>0</f>
        <v>0</v>
      </c>
      <c r="AF267" s="27"/>
      <c r="AG267" s="14" t="s">
        <v>243</v>
      </c>
      <c r="AH267" s="27">
        <f>0</f>
        <v>0</v>
      </c>
      <c r="AI267" s="27"/>
      <c r="AJ267" s="14" t="s">
        <v>243</v>
      </c>
      <c r="AK267" s="27">
        <f>0</f>
        <v>0</v>
      </c>
      <c r="AL267" s="27"/>
      <c r="AM267" s="14" t="s">
        <v>243</v>
      </c>
      <c r="AN267" s="8">
        <f>0</f>
        <v>0</v>
      </c>
      <c r="AO267" s="28" t="s">
        <v>243</v>
      </c>
      <c r="AP267" s="28"/>
      <c r="AQ267" s="8">
        <f>0</f>
        <v>0</v>
      </c>
      <c r="AR267" s="14" t="s">
        <v>243</v>
      </c>
      <c r="AS267" s="8">
        <f>0</f>
        <v>0</v>
      </c>
      <c r="AT267" s="14" t="s">
        <v>243</v>
      </c>
      <c r="AU267" s="8">
        <f>0</f>
        <v>0</v>
      </c>
      <c r="AV267" s="14" t="s">
        <v>243</v>
      </c>
      <c r="AW267" s="8">
        <f>0</f>
        <v>0</v>
      </c>
      <c r="AX267" s="14" t="s">
        <v>243</v>
      </c>
      <c r="AY267" s="27">
        <f>0</f>
        <v>0</v>
      </c>
      <c r="AZ267" s="27"/>
      <c r="BA267" s="27"/>
      <c r="BB267" s="14" t="s">
        <v>243</v>
      </c>
    </row>
    <row r="268" spans="1:54" s="1" customFormat="1" ht="14.1" customHeight="1">
      <c r="A268" s="55" t="s">
        <v>16</v>
      </c>
      <c r="B268" s="55"/>
      <c r="C268" s="55"/>
      <c r="D268" s="52" t="s">
        <v>197</v>
      </c>
      <c r="E268" s="52"/>
      <c r="F268" s="52"/>
      <c r="G268" s="52"/>
      <c r="H268" s="52"/>
      <c r="I268" s="52"/>
      <c r="J268" s="52"/>
      <c r="K268" s="52"/>
      <c r="L268" s="52"/>
      <c r="M268" s="36" t="s">
        <v>16</v>
      </c>
      <c r="N268" s="36"/>
      <c r="O268" s="36" t="s">
        <v>16</v>
      </c>
      <c r="P268" s="36"/>
      <c r="Q268" s="36"/>
      <c r="R268" s="36" t="s">
        <v>16</v>
      </c>
      <c r="S268" s="36"/>
      <c r="T268" s="36"/>
      <c r="U268" s="29" t="s">
        <v>16</v>
      </c>
      <c r="V268" s="29"/>
      <c r="W268" s="29" t="s">
        <v>16</v>
      </c>
      <c r="X268" s="29"/>
      <c r="Y268" s="29" t="s">
        <v>16</v>
      </c>
      <c r="Z268" s="29"/>
      <c r="AA268" s="7" t="s">
        <v>16</v>
      </c>
      <c r="AB268" s="29" t="s">
        <v>16</v>
      </c>
      <c r="AC268" s="29"/>
      <c r="AD268" s="7" t="s">
        <v>16</v>
      </c>
      <c r="AE268" s="29" t="s">
        <v>16</v>
      </c>
      <c r="AF268" s="29"/>
      <c r="AG268" s="7" t="s">
        <v>16</v>
      </c>
      <c r="AH268" s="29" t="s">
        <v>16</v>
      </c>
      <c r="AI268" s="29"/>
      <c r="AJ268" s="7" t="s">
        <v>16</v>
      </c>
      <c r="AK268" s="29" t="s">
        <v>16</v>
      </c>
      <c r="AL268" s="29"/>
      <c r="AM268" s="7" t="s">
        <v>16</v>
      </c>
      <c r="AN268" s="7" t="s">
        <v>16</v>
      </c>
      <c r="AO268" s="29" t="s">
        <v>16</v>
      </c>
      <c r="AP268" s="29"/>
      <c r="AQ268" s="7" t="s">
        <v>16</v>
      </c>
      <c r="AR268" s="7" t="s">
        <v>16</v>
      </c>
      <c r="AS268" s="7" t="s">
        <v>16</v>
      </c>
      <c r="AT268" s="7" t="s">
        <v>16</v>
      </c>
      <c r="AU268" s="7" t="s">
        <v>16</v>
      </c>
      <c r="AV268" s="7" t="s">
        <v>16</v>
      </c>
      <c r="AW268" s="7" t="s">
        <v>16</v>
      </c>
      <c r="AX268" s="7" t="s">
        <v>16</v>
      </c>
      <c r="AY268" s="29" t="s">
        <v>16</v>
      </c>
      <c r="AZ268" s="29"/>
      <c r="BA268" s="29"/>
      <c r="BB268" s="7" t="s">
        <v>16</v>
      </c>
    </row>
    <row r="269" spans="1:54" s="1" customFormat="1" ht="14.1" customHeight="1">
      <c r="A269" s="54" t="s">
        <v>16</v>
      </c>
      <c r="B269" s="54"/>
      <c r="C269" s="54"/>
      <c r="D269" s="51" t="s">
        <v>476</v>
      </c>
      <c r="E269" s="51"/>
      <c r="F269" s="51"/>
      <c r="G269" s="51"/>
      <c r="H269" s="51"/>
      <c r="I269" s="51"/>
      <c r="J269" s="51"/>
      <c r="K269" s="51"/>
      <c r="L269" s="51"/>
      <c r="M269" s="31" t="s">
        <v>501</v>
      </c>
      <c r="N269" s="31"/>
      <c r="O269" s="31" t="s">
        <v>184</v>
      </c>
      <c r="P269" s="31"/>
      <c r="Q269" s="31"/>
      <c r="R269" s="31" t="s">
        <v>475</v>
      </c>
      <c r="S269" s="31"/>
      <c r="T269" s="31"/>
      <c r="U269" s="27">
        <f t="shared" ref="U269:U276" si="243">0</f>
        <v>0</v>
      </c>
      <c r="V269" s="27"/>
      <c r="W269" s="28" t="s">
        <v>243</v>
      </c>
      <c r="X269" s="28"/>
      <c r="Y269" s="27">
        <f t="shared" ref="Y269:Y276" si="244">0</f>
        <v>0</v>
      </c>
      <c r="Z269" s="27"/>
      <c r="AA269" s="14" t="s">
        <v>243</v>
      </c>
      <c r="AB269" s="27">
        <f t="shared" ref="AB269:AB276" si="245">0</f>
        <v>0</v>
      </c>
      <c r="AC269" s="27"/>
      <c r="AD269" s="14" t="s">
        <v>243</v>
      </c>
      <c r="AE269" s="27">
        <f t="shared" ref="AE269:AE276" si="246">0</f>
        <v>0</v>
      </c>
      <c r="AF269" s="27"/>
      <c r="AG269" s="14" t="s">
        <v>243</v>
      </c>
      <c r="AH269" s="27">
        <f t="shared" ref="AH269:AH276" si="247">0</f>
        <v>0</v>
      </c>
      <c r="AI269" s="27"/>
      <c r="AJ269" s="14" t="s">
        <v>243</v>
      </c>
      <c r="AK269" s="27">
        <f t="shared" ref="AK269:AK276" si="248">0</f>
        <v>0</v>
      </c>
      <c r="AL269" s="27"/>
      <c r="AM269" s="14" t="s">
        <v>243</v>
      </c>
      <c r="AN269" s="8">
        <f t="shared" ref="AN269:AN276" si="249">0</f>
        <v>0</v>
      </c>
      <c r="AO269" s="28" t="s">
        <v>243</v>
      </c>
      <c r="AP269" s="28"/>
      <c r="AQ269" s="8">
        <f t="shared" ref="AQ269:AQ276" si="250">0</f>
        <v>0</v>
      </c>
      <c r="AR269" s="14" t="s">
        <v>243</v>
      </c>
      <c r="AS269" s="8">
        <f t="shared" ref="AS269:AS276" si="251">0</f>
        <v>0</v>
      </c>
      <c r="AT269" s="14" t="s">
        <v>243</v>
      </c>
      <c r="AU269" s="8">
        <f t="shared" ref="AU269:AU276" si="252">0</f>
        <v>0</v>
      </c>
      <c r="AV269" s="14" t="s">
        <v>243</v>
      </c>
      <c r="AW269" s="8">
        <f t="shared" ref="AW269:AW276" si="253">0</f>
        <v>0</v>
      </c>
      <c r="AX269" s="14" t="s">
        <v>243</v>
      </c>
      <c r="AY269" s="27">
        <f t="shared" ref="AY269:AY276" si="254">0</f>
        <v>0</v>
      </c>
      <c r="AZ269" s="27"/>
      <c r="BA269" s="27"/>
      <c r="BB269" s="14" t="s">
        <v>243</v>
      </c>
    </row>
    <row r="270" spans="1:54" s="1" customFormat="1" ht="14.1" customHeight="1">
      <c r="A270" s="53" t="s">
        <v>16</v>
      </c>
      <c r="B270" s="53"/>
      <c r="C270" s="53"/>
      <c r="D270" s="50" t="s">
        <v>478</v>
      </c>
      <c r="E270" s="50"/>
      <c r="F270" s="50"/>
      <c r="G270" s="50"/>
      <c r="H270" s="50"/>
      <c r="I270" s="50"/>
      <c r="J270" s="50"/>
      <c r="K270" s="50"/>
      <c r="L270" s="50"/>
      <c r="M270" s="38" t="s">
        <v>502</v>
      </c>
      <c r="N270" s="38"/>
      <c r="O270" s="38" t="s">
        <v>184</v>
      </c>
      <c r="P270" s="38"/>
      <c r="Q270" s="38"/>
      <c r="R270" s="38" t="s">
        <v>475</v>
      </c>
      <c r="S270" s="38"/>
      <c r="T270" s="38"/>
      <c r="U270" s="33">
        <f t="shared" si="243"/>
        <v>0</v>
      </c>
      <c r="V270" s="33"/>
      <c r="W270" s="34" t="s">
        <v>243</v>
      </c>
      <c r="X270" s="34"/>
      <c r="Y270" s="33">
        <f t="shared" si="244"/>
        <v>0</v>
      </c>
      <c r="Z270" s="33"/>
      <c r="AA270" s="4" t="s">
        <v>243</v>
      </c>
      <c r="AB270" s="33">
        <f t="shared" si="245"/>
        <v>0</v>
      </c>
      <c r="AC270" s="33"/>
      <c r="AD270" s="4" t="s">
        <v>243</v>
      </c>
      <c r="AE270" s="33">
        <f t="shared" si="246"/>
        <v>0</v>
      </c>
      <c r="AF270" s="33"/>
      <c r="AG270" s="4" t="s">
        <v>243</v>
      </c>
      <c r="AH270" s="33">
        <f t="shared" si="247"/>
        <v>0</v>
      </c>
      <c r="AI270" s="33"/>
      <c r="AJ270" s="4" t="s">
        <v>243</v>
      </c>
      <c r="AK270" s="33">
        <f t="shared" si="248"/>
        <v>0</v>
      </c>
      <c r="AL270" s="33"/>
      <c r="AM270" s="4" t="s">
        <v>243</v>
      </c>
      <c r="AN270" s="6">
        <f t="shared" si="249"/>
        <v>0</v>
      </c>
      <c r="AO270" s="34" t="s">
        <v>243</v>
      </c>
      <c r="AP270" s="34"/>
      <c r="AQ270" s="6">
        <f t="shared" si="250"/>
        <v>0</v>
      </c>
      <c r="AR270" s="4" t="s">
        <v>243</v>
      </c>
      <c r="AS270" s="6">
        <f t="shared" si="251"/>
        <v>0</v>
      </c>
      <c r="AT270" s="4" t="s">
        <v>243</v>
      </c>
      <c r="AU270" s="6">
        <f t="shared" si="252"/>
        <v>0</v>
      </c>
      <c r="AV270" s="4" t="s">
        <v>243</v>
      </c>
      <c r="AW270" s="6">
        <f t="shared" si="253"/>
        <v>0</v>
      </c>
      <c r="AX270" s="4" t="s">
        <v>243</v>
      </c>
      <c r="AY270" s="33">
        <f t="shared" si="254"/>
        <v>0</v>
      </c>
      <c r="AZ270" s="33"/>
      <c r="BA270" s="33"/>
      <c r="BB270" s="4" t="s">
        <v>243</v>
      </c>
    </row>
    <row r="271" spans="1:54" s="1" customFormat="1" ht="14.1" customHeight="1">
      <c r="A271" s="53" t="s">
        <v>16</v>
      </c>
      <c r="B271" s="53"/>
      <c r="C271" s="53"/>
      <c r="D271" s="50" t="s">
        <v>482</v>
      </c>
      <c r="E271" s="50"/>
      <c r="F271" s="50"/>
      <c r="G271" s="50"/>
      <c r="H271" s="50"/>
      <c r="I271" s="50"/>
      <c r="J271" s="50"/>
      <c r="K271" s="50"/>
      <c r="L271" s="50"/>
      <c r="M271" s="38" t="s">
        <v>503</v>
      </c>
      <c r="N271" s="38"/>
      <c r="O271" s="38" t="s">
        <v>184</v>
      </c>
      <c r="P271" s="38"/>
      <c r="Q271" s="38"/>
      <c r="R271" s="38" t="s">
        <v>475</v>
      </c>
      <c r="S271" s="38"/>
      <c r="T271" s="38"/>
      <c r="U271" s="33">
        <f t="shared" si="243"/>
        <v>0</v>
      </c>
      <c r="V271" s="33"/>
      <c r="W271" s="34" t="s">
        <v>243</v>
      </c>
      <c r="X271" s="34"/>
      <c r="Y271" s="33">
        <f t="shared" si="244"/>
        <v>0</v>
      </c>
      <c r="Z271" s="33"/>
      <c r="AA271" s="4" t="s">
        <v>243</v>
      </c>
      <c r="AB271" s="33">
        <f t="shared" si="245"/>
        <v>0</v>
      </c>
      <c r="AC271" s="33"/>
      <c r="AD271" s="4" t="s">
        <v>243</v>
      </c>
      <c r="AE271" s="33">
        <f t="shared" si="246"/>
        <v>0</v>
      </c>
      <c r="AF271" s="33"/>
      <c r="AG271" s="4" t="s">
        <v>243</v>
      </c>
      <c r="AH271" s="33">
        <f t="shared" si="247"/>
        <v>0</v>
      </c>
      <c r="AI271" s="33"/>
      <c r="AJ271" s="4" t="s">
        <v>243</v>
      </c>
      <c r="AK271" s="33">
        <f t="shared" si="248"/>
        <v>0</v>
      </c>
      <c r="AL271" s="33"/>
      <c r="AM271" s="4" t="s">
        <v>243</v>
      </c>
      <c r="AN271" s="6">
        <f t="shared" si="249"/>
        <v>0</v>
      </c>
      <c r="AO271" s="34" t="s">
        <v>243</v>
      </c>
      <c r="AP271" s="34"/>
      <c r="AQ271" s="6">
        <f t="shared" si="250"/>
        <v>0</v>
      </c>
      <c r="AR271" s="4" t="s">
        <v>243</v>
      </c>
      <c r="AS271" s="6">
        <f t="shared" si="251"/>
        <v>0</v>
      </c>
      <c r="AT271" s="4" t="s">
        <v>243</v>
      </c>
      <c r="AU271" s="6">
        <f t="shared" si="252"/>
        <v>0</v>
      </c>
      <c r="AV271" s="4" t="s">
        <v>243</v>
      </c>
      <c r="AW271" s="6">
        <f t="shared" si="253"/>
        <v>0</v>
      </c>
      <c r="AX271" s="4" t="s">
        <v>243</v>
      </c>
      <c r="AY271" s="33">
        <f t="shared" si="254"/>
        <v>0</v>
      </c>
      <c r="AZ271" s="33"/>
      <c r="BA271" s="33"/>
      <c r="BB271" s="4" t="s">
        <v>243</v>
      </c>
    </row>
    <row r="272" spans="1:54" s="1" customFormat="1" ht="14.1" customHeight="1">
      <c r="A272" s="53" t="s">
        <v>16</v>
      </c>
      <c r="B272" s="53"/>
      <c r="C272" s="53"/>
      <c r="D272" s="50" t="s">
        <v>492</v>
      </c>
      <c r="E272" s="50"/>
      <c r="F272" s="50"/>
      <c r="G272" s="50"/>
      <c r="H272" s="50"/>
      <c r="I272" s="50"/>
      <c r="J272" s="50"/>
      <c r="K272" s="50"/>
      <c r="L272" s="50"/>
      <c r="M272" s="38" t="s">
        <v>504</v>
      </c>
      <c r="N272" s="38"/>
      <c r="O272" s="38" t="s">
        <v>184</v>
      </c>
      <c r="P272" s="38"/>
      <c r="Q272" s="38"/>
      <c r="R272" s="38" t="s">
        <v>475</v>
      </c>
      <c r="S272" s="38"/>
      <c r="T272" s="38"/>
      <c r="U272" s="33">
        <f t="shared" si="243"/>
        <v>0</v>
      </c>
      <c r="V272" s="33"/>
      <c r="W272" s="34" t="s">
        <v>243</v>
      </c>
      <c r="X272" s="34"/>
      <c r="Y272" s="33">
        <f t="shared" si="244"/>
        <v>0</v>
      </c>
      <c r="Z272" s="33"/>
      <c r="AA272" s="4" t="s">
        <v>243</v>
      </c>
      <c r="AB272" s="33">
        <f t="shared" si="245"/>
        <v>0</v>
      </c>
      <c r="AC272" s="33"/>
      <c r="AD272" s="4" t="s">
        <v>243</v>
      </c>
      <c r="AE272" s="33">
        <f t="shared" si="246"/>
        <v>0</v>
      </c>
      <c r="AF272" s="33"/>
      <c r="AG272" s="4" t="s">
        <v>243</v>
      </c>
      <c r="AH272" s="33">
        <f t="shared" si="247"/>
        <v>0</v>
      </c>
      <c r="AI272" s="33"/>
      <c r="AJ272" s="4" t="s">
        <v>243</v>
      </c>
      <c r="AK272" s="33">
        <f t="shared" si="248"/>
        <v>0</v>
      </c>
      <c r="AL272" s="33"/>
      <c r="AM272" s="4" t="s">
        <v>243</v>
      </c>
      <c r="AN272" s="6">
        <f t="shared" si="249"/>
        <v>0</v>
      </c>
      <c r="AO272" s="34" t="s">
        <v>243</v>
      </c>
      <c r="AP272" s="34"/>
      <c r="AQ272" s="6">
        <f t="shared" si="250"/>
        <v>0</v>
      </c>
      <c r="AR272" s="4" t="s">
        <v>243</v>
      </c>
      <c r="AS272" s="6">
        <f t="shared" si="251"/>
        <v>0</v>
      </c>
      <c r="AT272" s="4" t="s">
        <v>243</v>
      </c>
      <c r="AU272" s="6">
        <f t="shared" si="252"/>
        <v>0</v>
      </c>
      <c r="AV272" s="4" t="s">
        <v>243</v>
      </c>
      <c r="AW272" s="6">
        <f t="shared" si="253"/>
        <v>0</v>
      </c>
      <c r="AX272" s="4" t="s">
        <v>243</v>
      </c>
      <c r="AY272" s="33">
        <f t="shared" si="254"/>
        <v>0</v>
      </c>
      <c r="AZ272" s="33"/>
      <c r="BA272" s="33"/>
      <c r="BB272" s="4" t="s">
        <v>243</v>
      </c>
    </row>
    <row r="273" spans="1:54" s="1" customFormat="1" ht="14.1" customHeight="1">
      <c r="A273" s="53" t="s">
        <v>16</v>
      </c>
      <c r="B273" s="53"/>
      <c r="C273" s="53"/>
      <c r="D273" s="50" t="s">
        <v>505</v>
      </c>
      <c r="E273" s="50"/>
      <c r="F273" s="50"/>
      <c r="G273" s="50"/>
      <c r="H273" s="50"/>
      <c r="I273" s="50"/>
      <c r="J273" s="50"/>
      <c r="K273" s="50"/>
      <c r="L273" s="50"/>
      <c r="M273" s="38" t="s">
        <v>506</v>
      </c>
      <c r="N273" s="38"/>
      <c r="O273" s="38" t="s">
        <v>184</v>
      </c>
      <c r="P273" s="38"/>
      <c r="Q273" s="38"/>
      <c r="R273" s="38" t="s">
        <v>475</v>
      </c>
      <c r="S273" s="38"/>
      <c r="T273" s="38"/>
      <c r="U273" s="33">
        <f t="shared" si="243"/>
        <v>0</v>
      </c>
      <c r="V273" s="33"/>
      <c r="W273" s="34" t="s">
        <v>243</v>
      </c>
      <c r="X273" s="34"/>
      <c r="Y273" s="33">
        <f t="shared" si="244"/>
        <v>0</v>
      </c>
      <c r="Z273" s="33"/>
      <c r="AA273" s="4" t="s">
        <v>243</v>
      </c>
      <c r="AB273" s="33">
        <f t="shared" si="245"/>
        <v>0</v>
      </c>
      <c r="AC273" s="33"/>
      <c r="AD273" s="4" t="s">
        <v>243</v>
      </c>
      <c r="AE273" s="33">
        <f t="shared" si="246"/>
        <v>0</v>
      </c>
      <c r="AF273" s="33"/>
      <c r="AG273" s="4" t="s">
        <v>243</v>
      </c>
      <c r="AH273" s="33">
        <f t="shared" si="247"/>
        <v>0</v>
      </c>
      <c r="AI273" s="33"/>
      <c r="AJ273" s="4" t="s">
        <v>243</v>
      </c>
      <c r="AK273" s="33">
        <f t="shared" si="248"/>
        <v>0</v>
      </c>
      <c r="AL273" s="33"/>
      <c r="AM273" s="4" t="s">
        <v>243</v>
      </c>
      <c r="AN273" s="6">
        <f t="shared" si="249"/>
        <v>0</v>
      </c>
      <c r="AO273" s="34" t="s">
        <v>243</v>
      </c>
      <c r="AP273" s="34"/>
      <c r="AQ273" s="6">
        <f t="shared" si="250"/>
        <v>0</v>
      </c>
      <c r="AR273" s="4" t="s">
        <v>243</v>
      </c>
      <c r="AS273" s="6">
        <f t="shared" si="251"/>
        <v>0</v>
      </c>
      <c r="AT273" s="4" t="s">
        <v>243</v>
      </c>
      <c r="AU273" s="6">
        <f t="shared" si="252"/>
        <v>0</v>
      </c>
      <c r="AV273" s="4" t="s">
        <v>243</v>
      </c>
      <c r="AW273" s="6">
        <f t="shared" si="253"/>
        <v>0</v>
      </c>
      <c r="AX273" s="4" t="s">
        <v>243</v>
      </c>
      <c r="AY273" s="33">
        <f t="shared" si="254"/>
        <v>0</v>
      </c>
      <c r="AZ273" s="33"/>
      <c r="BA273" s="33"/>
      <c r="BB273" s="4" t="s">
        <v>243</v>
      </c>
    </row>
    <row r="274" spans="1:54" s="1" customFormat="1" ht="14.1" customHeight="1">
      <c r="A274" s="53" t="s">
        <v>16</v>
      </c>
      <c r="B274" s="53"/>
      <c r="C274" s="53"/>
      <c r="D274" s="50" t="s">
        <v>484</v>
      </c>
      <c r="E274" s="50"/>
      <c r="F274" s="50"/>
      <c r="G274" s="50"/>
      <c r="H274" s="50"/>
      <c r="I274" s="50"/>
      <c r="J274" s="50"/>
      <c r="K274" s="50"/>
      <c r="L274" s="50"/>
      <c r="M274" s="38" t="s">
        <v>507</v>
      </c>
      <c r="N274" s="38"/>
      <c r="O274" s="38" t="s">
        <v>184</v>
      </c>
      <c r="P274" s="38"/>
      <c r="Q274" s="38"/>
      <c r="R274" s="38" t="s">
        <v>475</v>
      </c>
      <c r="S274" s="38"/>
      <c r="T274" s="38"/>
      <c r="U274" s="33">
        <f t="shared" si="243"/>
        <v>0</v>
      </c>
      <c r="V274" s="33"/>
      <c r="W274" s="34" t="s">
        <v>243</v>
      </c>
      <c r="X274" s="34"/>
      <c r="Y274" s="33">
        <f t="shared" si="244"/>
        <v>0</v>
      </c>
      <c r="Z274" s="33"/>
      <c r="AA274" s="4" t="s">
        <v>243</v>
      </c>
      <c r="AB274" s="33">
        <f t="shared" si="245"/>
        <v>0</v>
      </c>
      <c r="AC274" s="33"/>
      <c r="AD274" s="4" t="s">
        <v>243</v>
      </c>
      <c r="AE274" s="33">
        <f t="shared" si="246"/>
        <v>0</v>
      </c>
      <c r="AF274" s="33"/>
      <c r="AG274" s="4" t="s">
        <v>243</v>
      </c>
      <c r="AH274" s="33">
        <f t="shared" si="247"/>
        <v>0</v>
      </c>
      <c r="AI274" s="33"/>
      <c r="AJ274" s="4" t="s">
        <v>243</v>
      </c>
      <c r="AK274" s="33">
        <f t="shared" si="248"/>
        <v>0</v>
      </c>
      <c r="AL274" s="33"/>
      <c r="AM274" s="4" t="s">
        <v>243</v>
      </c>
      <c r="AN274" s="6">
        <f t="shared" si="249"/>
        <v>0</v>
      </c>
      <c r="AO274" s="34" t="s">
        <v>243</v>
      </c>
      <c r="AP274" s="34"/>
      <c r="AQ274" s="6">
        <f t="shared" si="250"/>
        <v>0</v>
      </c>
      <c r="AR274" s="4" t="s">
        <v>243</v>
      </c>
      <c r="AS274" s="6">
        <f t="shared" si="251"/>
        <v>0</v>
      </c>
      <c r="AT274" s="4" t="s">
        <v>243</v>
      </c>
      <c r="AU274" s="6">
        <f t="shared" si="252"/>
        <v>0</v>
      </c>
      <c r="AV274" s="4" t="s">
        <v>243</v>
      </c>
      <c r="AW274" s="6">
        <f t="shared" si="253"/>
        <v>0</v>
      </c>
      <c r="AX274" s="4" t="s">
        <v>243</v>
      </c>
      <c r="AY274" s="33">
        <f t="shared" si="254"/>
        <v>0</v>
      </c>
      <c r="AZ274" s="33"/>
      <c r="BA274" s="33"/>
      <c r="BB274" s="4" t="s">
        <v>243</v>
      </c>
    </row>
    <row r="275" spans="1:54" s="1" customFormat="1" ht="14.1" customHeight="1">
      <c r="A275" s="11" t="s">
        <v>16</v>
      </c>
      <c r="B275" s="50" t="s">
        <v>486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38" t="s">
        <v>508</v>
      </c>
      <c r="N275" s="38"/>
      <c r="O275" s="38" t="s">
        <v>184</v>
      </c>
      <c r="P275" s="38"/>
      <c r="Q275" s="38"/>
      <c r="R275" s="38" t="s">
        <v>68</v>
      </c>
      <c r="S275" s="38"/>
      <c r="T275" s="38"/>
      <c r="U275" s="33">
        <f t="shared" si="243"/>
        <v>0</v>
      </c>
      <c r="V275" s="33"/>
      <c r="W275" s="34" t="s">
        <v>243</v>
      </c>
      <c r="X275" s="34"/>
      <c r="Y275" s="33">
        <f t="shared" si="244"/>
        <v>0</v>
      </c>
      <c r="Z275" s="33"/>
      <c r="AA275" s="4" t="s">
        <v>243</v>
      </c>
      <c r="AB275" s="33">
        <f t="shared" si="245"/>
        <v>0</v>
      </c>
      <c r="AC275" s="33"/>
      <c r="AD275" s="4" t="s">
        <v>243</v>
      </c>
      <c r="AE275" s="33">
        <f t="shared" si="246"/>
        <v>0</v>
      </c>
      <c r="AF275" s="33"/>
      <c r="AG275" s="4" t="s">
        <v>243</v>
      </c>
      <c r="AH275" s="33">
        <f t="shared" si="247"/>
        <v>0</v>
      </c>
      <c r="AI275" s="33"/>
      <c r="AJ275" s="4" t="s">
        <v>243</v>
      </c>
      <c r="AK275" s="33">
        <f t="shared" si="248"/>
        <v>0</v>
      </c>
      <c r="AL275" s="33"/>
      <c r="AM275" s="4" t="s">
        <v>243</v>
      </c>
      <c r="AN275" s="6">
        <f t="shared" si="249"/>
        <v>0</v>
      </c>
      <c r="AO275" s="34" t="s">
        <v>243</v>
      </c>
      <c r="AP275" s="34"/>
      <c r="AQ275" s="6">
        <f t="shared" si="250"/>
        <v>0</v>
      </c>
      <c r="AR275" s="4" t="s">
        <v>243</v>
      </c>
      <c r="AS275" s="6">
        <f t="shared" si="251"/>
        <v>0</v>
      </c>
      <c r="AT275" s="4" t="s">
        <v>243</v>
      </c>
      <c r="AU275" s="6">
        <f t="shared" si="252"/>
        <v>0</v>
      </c>
      <c r="AV275" s="4" t="s">
        <v>243</v>
      </c>
      <c r="AW275" s="6">
        <f t="shared" si="253"/>
        <v>0</v>
      </c>
      <c r="AX275" s="4" t="s">
        <v>243</v>
      </c>
      <c r="AY275" s="33">
        <f t="shared" si="254"/>
        <v>0</v>
      </c>
      <c r="AZ275" s="33"/>
      <c r="BA275" s="33"/>
      <c r="BB275" s="4" t="s">
        <v>243</v>
      </c>
    </row>
    <row r="276" spans="1:54" s="1" customFormat="1" ht="24" customHeight="1">
      <c r="A276" s="41" t="s">
        <v>509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4" t="s">
        <v>510</v>
      </c>
      <c r="N276" s="44"/>
      <c r="O276" s="44" t="s">
        <v>184</v>
      </c>
      <c r="P276" s="44"/>
      <c r="Q276" s="44"/>
      <c r="R276" s="44" t="s">
        <v>68</v>
      </c>
      <c r="S276" s="44"/>
      <c r="T276" s="44"/>
      <c r="U276" s="33">
        <f t="shared" si="243"/>
        <v>0</v>
      </c>
      <c r="V276" s="33"/>
      <c r="W276" s="33">
        <f>0</f>
        <v>0</v>
      </c>
      <c r="X276" s="33"/>
      <c r="Y276" s="33">
        <f t="shared" si="244"/>
        <v>0</v>
      </c>
      <c r="Z276" s="33"/>
      <c r="AA276" s="6">
        <f>0</f>
        <v>0</v>
      </c>
      <c r="AB276" s="33">
        <f t="shared" si="245"/>
        <v>0</v>
      </c>
      <c r="AC276" s="33"/>
      <c r="AD276" s="6">
        <f>0</f>
        <v>0</v>
      </c>
      <c r="AE276" s="33">
        <f t="shared" si="246"/>
        <v>0</v>
      </c>
      <c r="AF276" s="33"/>
      <c r="AG276" s="6">
        <f>0</f>
        <v>0</v>
      </c>
      <c r="AH276" s="33">
        <f t="shared" si="247"/>
        <v>0</v>
      </c>
      <c r="AI276" s="33"/>
      <c r="AJ276" s="6">
        <f>0</f>
        <v>0</v>
      </c>
      <c r="AK276" s="33">
        <f t="shared" si="248"/>
        <v>0</v>
      </c>
      <c r="AL276" s="33"/>
      <c r="AM276" s="6">
        <f>0</f>
        <v>0</v>
      </c>
      <c r="AN276" s="6">
        <f t="shared" si="249"/>
        <v>0</v>
      </c>
      <c r="AO276" s="33">
        <f>0</f>
        <v>0</v>
      </c>
      <c r="AP276" s="33"/>
      <c r="AQ276" s="6">
        <f t="shared" si="250"/>
        <v>0</v>
      </c>
      <c r="AR276" s="6">
        <f>0</f>
        <v>0</v>
      </c>
      <c r="AS276" s="6">
        <f t="shared" si="251"/>
        <v>0</v>
      </c>
      <c r="AT276" s="6">
        <f>0</f>
        <v>0</v>
      </c>
      <c r="AU276" s="6">
        <f t="shared" si="252"/>
        <v>0</v>
      </c>
      <c r="AV276" s="6">
        <f>0</f>
        <v>0</v>
      </c>
      <c r="AW276" s="6">
        <f t="shared" si="253"/>
        <v>0</v>
      </c>
      <c r="AX276" s="6">
        <f>0</f>
        <v>0</v>
      </c>
      <c r="AY276" s="33">
        <f t="shared" si="254"/>
        <v>0</v>
      </c>
      <c r="AZ276" s="33"/>
      <c r="BA276" s="33"/>
      <c r="BB276" s="6">
        <f>0</f>
        <v>0</v>
      </c>
    </row>
    <row r="277" spans="1:54" s="1" customFormat="1" ht="14.1" customHeight="1">
      <c r="A277" s="9" t="s">
        <v>16</v>
      </c>
      <c r="B277" s="52" t="s">
        <v>197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36" t="s">
        <v>16</v>
      </c>
      <c r="N277" s="36"/>
      <c r="O277" s="36" t="s">
        <v>16</v>
      </c>
      <c r="P277" s="36"/>
      <c r="Q277" s="36"/>
      <c r="R277" s="36" t="s">
        <v>16</v>
      </c>
      <c r="S277" s="36"/>
      <c r="T277" s="36"/>
      <c r="U277" s="29" t="s">
        <v>16</v>
      </c>
      <c r="V277" s="29"/>
      <c r="W277" s="29" t="s">
        <v>16</v>
      </c>
      <c r="X277" s="29"/>
      <c r="Y277" s="29" t="s">
        <v>16</v>
      </c>
      <c r="Z277" s="29"/>
      <c r="AA277" s="7" t="s">
        <v>16</v>
      </c>
      <c r="AB277" s="29" t="s">
        <v>16</v>
      </c>
      <c r="AC277" s="29"/>
      <c r="AD277" s="7" t="s">
        <v>16</v>
      </c>
      <c r="AE277" s="29" t="s">
        <v>16</v>
      </c>
      <c r="AF277" s="29"/>
      <c r="AG277" s="7" t="s">
        <v>16</v>
      </c>
      <c r="AH277" s="29" t="s">
        <v>16</v>
      </c>
      <c r="AI277" s="29"/>
      <c r="AJ277" s="7" t="s">
        <v>16</v>
      </c>
      <c r="AK277" s="29" t="s">
        <v>16</v>
      </c>
      <c r="AL277" s="29"/>
      <c r="AM277" s="7" t="s">
        <v>16</v>
      </c>
      <c r="AN277" s="7" t="s">
        <v>16</v>
      </c>
      <c r="AO277" s="29" t="s">
        <v>16</v>
      </c>
      <c r="AP277" s="29"/>
      <c r="AQ277" s="7" t="s">
        <v>16</v>
      </c>
      <c r="AR277" s="7" t="s">
        <v>16</v>
      </c>
      <c r="AS277" s="7" t="s">
        <v>16</v>
      </c>
      <c r="AT277" s="7" t="s">
        <v>16</v>
      </c>
      <c r="AU277" s="7" t="s">
        <v>16</v>
      </c>
      <c r="AV277" s="7" t="s">
        <v>16</v>
      </c>
      <c r="AW277" s="7" t="s">
        <v>16</v>
      </c>
      <c r="AX277" s="7" t="s">
        <v>16</v>
      </c>
      <c r="AY277" s="29" t="s">
        <v>16</v>
      </c>
      <c r="AZ277" s="29"/>
      <c r="BA277" s="29"/>
      <c r="BB277" s="7" t="s">
        <v>16</v>
      </c>
    </row>
    <row r="278" spans="1:54" s="1" customFormat="1" ht="14.1" customHeight="1">
      <c r="A278" s="10" t="s">
        <v>16</v>
      </c>
      <c r="B278" s="51" t="s">
        <v>511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31" t="s">
        <v>512</v>
      </c>
      <c r="N278" s="31"/>
      <c r="O278" s="31" t="s">
        <v>184</v>
      </c>
      <c r="P278" s="31"/>
      <c r="Q278" s="31"/>
      <c r="R278" s="31" t="s">
        <v>68</v>
      </c>
      <c r="S278" s="31"/>
      <c r="T278" s="31"/>
      <c r="U278" s="27">
        <f t="shared" ref="U278:U288" si="255">0</f>
        <v>0</v>
      </c>
      <c r="V278" s="27"/>
      <c r="W278" s="27">
        <f t="shared" ref="W278:W286" si="256">0</f>
        <v>0</v>
      </c>
      <c r="X278" s="27"/>
      <c r="Y278" s="27">
        <f t="shared" ref="Y278:Y288" si="257">0</f>
        <v>0</v>
      </c>
      <c r="Z278" s="27"/>
      <c r="AA278" s="8">
        <f t="shared" ref="AA278:AB286" si="258">0</f>
        <v>0</v>
      </c>
      <c r="AB278" s="27">
        <f t="shared" si="258"/>
        <v>0</v>
      </c>
      <c r="AC278" s="27"/>
      <c r="AD278" s="8">
        <f t="shared" ref="AD278:AE286" si="259">0</f>
        <v>0</v>
      </c>
      <c r="AE278" s="27">
        <f t="shared" si="259"/>
        <v>0</v>
      </c>
      <c r="AF278" s="27"/>
      <c r="AG278" s="8">
        <f t="shared" ref="AG278:AH286" si="260">0</f>
        <v>0</v>
      </c>
      <c r="AH278" s="27">
        <f t="shared" si="260"/>
        <v>0</v>
      </c>
      <c r="AI278" s="27"/>
      <c r="AJ278" s="8">
        <f t="shared" ref="AJ278:AK286" si="261">0</f>
        <v>0</v>
      </c>
      <c r="AK278" s="27">
        <f t="shared" si="261"/>
        <v>0</v>
      </c>
      <c r="AL278" s="27"/>
      <c r="AM278" s="8">
        <f t="shared" ref="AM278:AO286" si="262">0</f>
        <v>0</v>
      </c>
      <c r="AN278" s="8">
        <f t="shared" si="262"/>
        <v>0</v>
      </c>
      <c r="AO278" s="27">
        <f t="shared" si="262"/>
        <v>0</v>
      </c>
      <c r="AP278" s="27"/>
      <c r="AQ278" s="8">
        <f t="shared" ref="AQ278:AY286" si="263">0</f>
        <v>0</v>
      </c>
      <c r="AR278" s="8">
        <f t="shared" si="263"/>
        <v>0</v>
      </c>
      <c r="AS278" s="8">
        <f t="shared" si="263"/>
        <v>0</v>
      </c>
      <c r="AT278" s="8">
        <f t="shared" si="263"/>
        <v>0</v>
      </c>
      <c r="AU278" s="8">
        <f t="shared" si="263"/>
        <v>0</v>
      </c>
      <c r="AV278" s="8">
        <f t="shared" si="263"/>
        <v>0</v>
      </c>
      <c r="AW278" s="8">
        <f t="shared" si="263"/>
        <v>0</v>
      </c>
      <c r="AX278" s="8">
        <f t="shared" si="263"/>
        <v>0</v>
      </c>
      <c r="AY278" s="27">
        <f t="shared" si="263"/>
        <v>0</v>
      </c>
      <c r="AZ278" s="27"/>
      <c r="BA278" s="27"/>
      <c r="BB278" s="8">
        <f t="shared" ref="BB278:BB286" si="264">0</f>
        <v>0</v>
      </c>
    </row>
    <row r="279" spans="1:54" s="1" customFormat="1" ht="24" customHeight="1">
      <c r="A279" s="11" t="s">
        <v>16</v>
      </c>
      <c r="B279" s="50" t="s">
        <v>513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38" t="s">
        <v>514</v>
      </c>
      <c r="N279" s="38"/>
      <c r="O279" s="38" t="s">
        <v>184</v>
      </c>
      <c r="P279" s="38"/>
      <c r="Q279" s="38"/>
      <c r="R279" s="38" t="s">
        <v>68</v>
      </c>
      <c r="S279" s="38"/>
      <c r="T279" s="38"/>
      <c r="U279" s="33">
        <f t="shared" si="255"/>
        <v>0</v>
      </c>
      <c r="V279" s="33"/>
      <c r="W279" s="33">
        <f t="shared" si="256"/>
        <v>0</v>
      </c>
      <c r="X279" s="33"/>
      <c r="Y279" s="33">
        <f t="shared" si="257"/>
        <v>0</v>
      </c>
      <c r="Z279" s="33"/>
      <c r="AA279" s="6">
        <f t="shared" si="258"/>
        <v>0</v>
      </c>
      <c r="AB279" s="33">
        <f t="shared" si="258"/>
        <v>0</v>
      </c>
      <c r="AC279" s="33"/>
      <c r="AD279" s="6">
        <f t="shared" si="259"/>
        <v>0</v>
      </c>
      <c r="AE279" s="33">
        <f t="shared" si="259"/>
        <v>0</v>
      </c>
      <c r="AF279" s="33"/>
      <c r="AG279" s="6">
        <f t="shared" si="260"/>
        <v>0</v>
      </c>
      <c r="AH279" s="33">
        <f t="shared" si="260"/>
        <v>0</v>
      </c>
      <c r="AI279" s="33"/>
      <c r="AJ279" s="6">
        <f t="shared" si="261"/>
        <v>0</v>
      </c>
      <c r="AK279" s="33">
        <f t="shared" si="261"/>
        <v>0</v>
      </c>
      <c r="AL279" s="33"/>
      <c r="AM279" s="6">
        <f t="shared" si="262"/>
        <v>0</v>
      </c>
      <c r="AN279" s="6">
        <f t="shared" si="262"/>
        <v>0</v>
      </c>
      <c r="AO279" s="33">
        <f t="shared" si="262"/>
        <v>0</v>
      </c>
      <c r="AP279" s="33"/>
      <c r="AQ279" s="6">
        <f t="shared" si="263"/>
        <v>0</v>
      </c>
      <c r="AR279" s="6">
        <f t="shared" si="263"/>
        <v>0</v>
      </c>
      <c r="AS279" s="6">
        <f t="shared" si="263"/>
        <v>0</v>
      </c>
      <c r="AT279" s="6">
        <f t="shared" si="263"/>
        <v>0</v>
      </c>
      <c r="AU279" s="6">
        <f t="shared" si="263"/>
        <v>0</v>
      </c>
      <c r="AV279" s="6">
        <f t="shared" si="263"/>
        <v>0</v>
      </c>
      <c r="AW279" s="6">
        <f t="shared" si="263"/>
        <v>0</v>
      </c>
      <c r="AX279" s="6">
        <f t="shared" si="263"/>
        <v>0</v>
      </c>
      <c r="AY279" s="33">
        <f t="shared" si="263"/>
        <v>0</v>
      </c>
      <c r="AZ279" s="33"/>
      <c r="BA279" s="33"/>
      <c r="BB279" s="6">
        <f t="shared" si="264"/>
        <v>0</v>
      </c>
    </row>
    <row r="280" spans="1:54" s="1" customFormat="1" ht="54.95" customHeight="1">
      <c r="A280" s="11" t="s">
        <v>16</v>
      </c>
      <c r="B280" s="50" t="s">
        <v>515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38" t="s">
        <v>516</v>
      </c>
      <c r="N280" s="38"/>
      <c r="O280" s="38" t="s">
        <v>184</v>
      </c>
      <c r="P280" s="38"/>
      <c r="Q280" s="38"/>
      <c r="R280" s="38" t="s">
        <v>68</v>
      </c>
      <c r="S280" s="38"/>
      <c r="T280" s="38"/>
      <c r="U280" s="33">
        <f t="shared" si="255"/>
        <v>0</v>
      </c>
      <c r="V280" s="33"/>
      <c r="W280" s="33">
        <f t="shared" si="256"/>
        <v>0</v>
      </c>
      <c r="X280" s="33"/>
      <c r="Y280" s="33">
        <f t="shared" si="257"/>
        <v>0</v>
      </c>
      <c r="Z280" s="33"/>
      <c r="AA280" s="6">
        <f t="shared" si="258"/>
        <v>0</v>
      </c>
      <c r="AB280" s="33">
        <f t="shared" si="258"/>
        <v>0</v>
      </c>
      <c r="AC280" s="33"/>
      <c r="AD280" s="6">
        <f t="shared" si="259"/>
        <v>0</v>
      </c>
      <c r="AE280" s="33">
        <f t="shared" si="259"/>
        <v>0</v>
      </c>
      <c r="AF280" s="33"/>
      <c r="AG280" s="6">
        <f t="shared" si="260"/>
        <v>0</v>
      </c>
      <c r="AH280" s="33">
        <f t="shared" si="260"/>
        <v>0</v>
      </c>
      <c r="AI280" s="33"/>
      <c r="AJ280" s="6">
        <f t="shared" si="261"/>
        <v>0</v>
      </c>
      <c r="AK280" s="33">
        <f t="shared" si="261"/>
        <v>0</v>
      </c>
      <c r="AL280" s="33"/>
      <c r="AM280" s="6">
        <f t="shared" si="262"/>
        <v>0</v>
      </c>
      <c r="AN280" s="6">
        <f t="shared" si="262"/>
        <v>0</v>
      </c>
      <c r="AO280" s="33">
        <f t="shared" si="262"/>
        <v>0</v>
      </c>
      <c r="AP280" s="33"/>
      <c r="AQ280" s="6">
        <f t="shared" si="263"/>
        <v>0</v>
      </c>
      <c r="AR280" s="6">
        <f t="shared" si="263"/>
        <v>0</v>
      </c>
      <c r="AS280" s="6">
        <f t="shared" si="263"/>
        <v>0</v>
      </c>
      <c r="AT280" s="6">
        <f t="shared" si="263"/>
        <v>0</v>
      </c>
      <c r="AU280" s="6">
        <f t="shared" si="263"/>
        <v>0</v>
      </c>
      <c r="AV280" s="6">
        <f t="shared" si="263"/>
        <v>0</v>
      </c>
      <c r="AW280" s="6">
        <f t="shared" si="263"/>
        <v>0</v>
      </c>
      <c r="AX280" s="6">
        <f t="shared" si="263"/>
        <v>0</v>
      </c>
      <c r="AY280" s="33">
        <f t="shared" si="263"/>
        <v>0</v>
      </c>
      <c r="AZ280" s="33"/>
      <c r="BA280" s="33"/>
      <c r="BB280" s="6">
        <f t="shared" si="264"/>
        <v>0</v>
      </c>
    </row>
    <row r="281" spans="1:54" s="1" customFormat="1" ht="24" customHeight="1">
      <c r="A281" s="41" t="s">
        <v>517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4" t="s">
        <v>518</v>
      </c>
      <c r="N281" s="44"/>
      <c r="O281" s="44" t="s">
        <v>184</v>
      </c>
      <c r="P281" s="44"/>
      <c r="Q281" s="44"/>
      <c r="R281" s="44" t="s">
        <v>68</v>
      </c>
      <c r="S281" s="44"/>
      <c r="T281" s="44"/>
      <c r="U281" s="33">
        <f t="shared" si="255"/>
        <v>0</v>
      </c>
      <c r="V281" s="33"/>
      <c r="W281" s="33">
        <f t="shared" si="256"/>
        <v>0</v>
      </c>
      <c r="X281" s="33"/>
      <c r="Y281" s="33">
        <f t="shared" si="257"/>
        <v>0</v>
      </c>
      <c r="Z281" s="33"/>
      <c r="AA281" s="6">
        <f t="shared" si="258"/>
        <v>0</v>
      </c>
      <c r="AB281" s="33">
        <f t="shared" si="258"/>
        <v>0</v>
      </c>
      <c r="AC281" s="33"/>
      <c r="AD281" s="6">
        <f t="shared" si="259"/>
        <v>0</v>
      </c>
      <c r="AE281" s="33">
        <f t="shared" si="259"/>
        <v>0</v>
      </c>
      <c r="AF281" s="33"/>
      <c r="AG281" s="6">
        <f t="shared" si="260"/>
        <v>0</v>
      </c>
      <c r="AH281" s="33">
        <f t="shared" si="260"/>
        <v>0</v>
      </c>
      <c r="AI281" s="33"/>
      <c r="AJ281" s="6">
        <f t="shared" si="261"/>
        <v>0</v>
      </c>
      <c r="AK281" s="33">
        <f t="shared" si="261"/>
        <v>0</v>
      </c>
      <c r="AL281" s="33"/>
      <c r="AM281" s="6">
        <f t="shared" si="262"/>
        <v>0</v>
      </c>
      <c r="AN281" s="6">
        <f t="shared" si="262"/>
        <v>0</v>
      </c>
      <c r="AO281" s="33">
        <f t="shared" si="262"/>
        <v>0</v>
      </c>
      <c r="AP281" s="33"/>
      <c r="AQ281" s="6">
        <f t="shared" si="263"/>
        <v>0</v>
      </c>
      <c r="AR281" s="6">
        <f t="shared" si="263"/>
        <v>0</v>
      </c>
      <c r="AS281" s="6">
        <f t="shared" si="263"/>
        <v>0</v>
      </c>
      <c r="AT281" s="6">
        <f t="shared" si="263"/>
        <v>0</v>
      </c>
      <c r="AU281" s="6">
        <f t="shared" si="263"/>
        <v>0</v>
      </c>
      <c r="AV281" s="6">
        <f t="shared" si="263"/>
        <v>0</v>
      </c>
      <c r="AW281" s="6">
        <f t="shared" si="263"/>
        <v>0</v>
      </c>
      <c r="AX281" s="6">
        <f t="shared" si="263"/>
        <v>0</v>
      </c>
      <c r="AY281" s="33">
        <f t="shared" si="263"/>
        <v>0</v>
      </c>
      <c r="AZ281" s="33"/>
      <c r="BA281" s="33"/>
      <c r="BB281" s="6">
        <f t="shared" si="264"/>
        <v>0</v>
      </c>
    </row>
    <row r="282" spans="1:54" s="1" customFormat="1" ht="24" customHeight="1">
      <c r="A282" s="41" t="s">
        <v>519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4" t="s">
        <v>520</v>
      </c>
      <c r="N282" s="44"/>
      <c r="O282" s="44" t="s">
        <v>184</v>
      </c>
      <c r="P282" s="44"/>
      <c r="Q282" s="44"/>
      <c r="R282" s="44" t="s">
        <v>68</v>
      </c>
      <c r="S282" s="44"/>
      <c r="T282" s="44"/>
      <c r="U282" s="33">
        <f t="shared" si="255"/>
        <v>0</v>
      </c>
      <c r="V282" s="33"/>
      <c r="W282" s="33">
        <f t="shared" si="256"/>
        <v>0</v>
      </c>
      <c r="X282" s="33"/>
      <c r="Y282" s="33">
        <f t="shared" si="257"/>
        <v>0</v>
      </c>
      <c r="Z282" s="33"/>
      <c r="AA282" s="6">
        <f t="shared" si="258"/>
        <v>0</v>
      </c>
      <c r="AB282" s="33">
        <f t="shared" si="258"/>
        <v>0</v>
      </c>
      <c r="AC282" s="33"/>
      <c r="AD282" s="6">
        <f t="shared" si="259"/>
        <v>0</v>
      </c>
      <c r="AE282" s="33">
        <f t="shared" si="259"/>
        <v>0</v>
      </c>
      <c r="AF282" s="33"/>
      <c r="AG282" s="6">
        <f t="shared" si="260"/>
        <v>0</v>
      </c>
      <c r="AH282" s="33">
        <f t="shared" si="260"/>
        <v>0</v>
      </c>
      <c r="AI282" s="33"/>
      <c r="AJ282" s="6">
        <f t="shared" si="261"/>
        <v>0</v>
      </c>
      <c r="AK282" s="33">
        <f t="shared" si="261"/>
        <v>0</v>
      </c>
      <c r="AL282" s="33"/>
      <c r="AM282" s="6">
        <f t="shared" si="262"/>
        <v>0</v>
      </c>
      <c r="AN282" s="6">
        <f t="shared" si="262"/>
        <v>0</v>
      </c>
      <c r="AO282" s="33">
        <f t="shared" si="262"/>
        <v>0</v>
      </c>
      <c r="AP282" s="33"/>
      <c r="AQ282" s="6">
        <f t="shared" si="263"/>
        <v>0</v>
      </c>
      <c r="AR282" s="6">
        <f t="shared" si="263"/>
        <v>0</v>
      </c>
      <c r="AS282" s="6">
        <f t="shared" si="263"/>
        <v>0</v>
      </c>
      <c r="AT282" s="6">
        <f t="shared" si="263"/>
        <v>0</v>
      </c>
      <c r="AU282" s="6">
        <f t="shared" si="263"/>
        <v>0</v>
      </c>
      <c r="AV282" s="6">
        <f t="shared" si="263"/>
        <v>0</v>
      </c>
      <c r="AW282" s="6">
        <f t="shared" si="263"/>
        <v>0</v>
      </c>
      <c r="AX282" s="6">
        <f t="shared" si="263"/>
        <v>0</v>
      </c>
      <c r="AY282" s="33">
        <f t="shared" si="263"/>
        <v>0</v>
      </c>
      <c r="AZ282" s="33"/>
      <c r="BA282" s="33"/>
      <c r="BB282" s="6">
        <f t="shared" si="264"/>
        <v>0</v>
      </c>
    </row>
    <row r="283" spans="1:54" s="1" customFormat="1" ht="45" customHeight="1">
      <c r="A283" s="41" t="s">
        <v>521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4" t="s">
        <v>522</v>
      </c>
      <c r="N283" s="44"/>
      <c r="O283" s="44" t="s">
        <v>470</v>
      </c>
      <c r="P283" s="44"/>
      <c r="Q283" s="44"/>
      <c r="R283" s="44" t="s">
        <v>68</v>
      </c>
      <c r="S283" s="44"/>
      <c r="T283" s="44"/>
      <c r="U283" s="33">
        <f t="shared" si="255"/>
        <v>0</v>
      </c>
      <c r="V283" s="33"/>
      <c r="W283" s="33">
        <f t="shared" si="256"/>
        <v>0</v>
      </c>
      <c r="X283" s="33"/>
      <c r="Y283" s="33">
        <f t="shared" si="257"/>
        <v>0</v>
      </c>
      <c r="Z283" s="33"/>
      <c r="AA283" s="6">
        <f t="shared" si="258"/>
        <v>0</v>
      </c>
      <c r="AB283" s="33">
        <f t="shared" si="258"/>
        <v>0</v>
      </c>
      <c r="AC283" s="33"/>
      <c r="AD283" s="6">
        <f t="shared" si="259"/>
        <v>0</v>
      </c>
      <c r="AE283" s="33">
        <f t="shared" si="259"/>
        <v>0</v>
      </c>
      <c r="AF283" s="33"/>
      <c r="AG283" s="6">
        <f t="shared" si="260"/>
        <v>0</v>
      </c>
      <c r="AH283" s="33">
        <f t="shared" si="260"/>
        <v>0</v>
      </c>
      <c r="AI283" s="33"/>
      <c r="AJ283" s="6">
        <f t="shared" si="261"/>
        <v>0</v>
      </c>
      <c r="AK283" s="33">
        <f t="shared" si="261"/>
        <v>0</v>
      </c>
      <c r="AL283" s="33"/>
      <c r="AM283" s="6">
        <f t="shared" si="262"/>
        <v>0</v>
      </c>
      <c r="AN283" s="6">
        <f t="shared" si="262"/>
        <v>0</v>
      </c>
      <c r="AO283" s="33">
        <f t="shared" si="262"/>
        <v>0</v>
      </c>
      <c r="AP283" s="33"/>
      <c r="AQ283" s="6">
        <f t="shared" si="263"/>
        <v>0</v>
      </c>
      <c r="AR283" s="6">
        <f t="shared" si="263"/>
        <v>0</v>
      </c>
      <c r="AS283" s="6">
        <f t="shared" si="263"/>
        <v>0</v>
      </c>
      <c r="AT283" s="6">
        <f t="shared" si="263"/>
        <v>0</v>
      </c>
      <c r="AU283" s="6">
        <f t="shared" si="263"/>
        <v>0</v>
      </c>
      <c r="AV283" s="6">
        <f t="shared" si="263"/>
        <v>0</v>
      </c>
      <c r="AW283" s="6">
        <f t="shared" si="263"/>
        <v>0</v>
      </c>
      <c r="AX283" s="6">
        <f t="shared" si="263"/>
        <v>0</v>
      </c>
      <c r="AY283" s="33">
        <f t="shared" si="263"/>
        <v>0</v>
      </c>
      <c r="AZ283" s="33"/>
      <c r="BA283" s="33"/>
      <c r="BB283" s="6">
        <f t="shared" si="264"/>
        <v>0</v>
      </c>
    </row>
    <row r="284" spans="1:54" s="1" customFormat="1" ht="75.95" customHeight="1">
      <c r="A284" s="41" t="s">
        <v>523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4" t="s">
        <v>524</v>
      </c>
      <c r="N284" s="44"/>
      <c r="O284" s="44" t="s">
        <v>470</v>
      </c>
      <c r="P284" s="44"/>
      <c r="Q284" s="44"/>
      <c r="R284" s="44" t="s">
        <v>68</v>
      </c>
      <c r="S284" s="44"/>
      <c r="T284" s="44"/>
      <c r="U284" s="33">
        <f t="shared" si="255"/>
        <v>0</v>
      </c>
      <c r="V284" s="33"/>
      <c r="W284" s="33">
        <f t="shared" si="256"/>
        <v>0</v>
      </c>
      <c r="X284" s="33"/>
      <c r="Y284" s="33">
        <f t="shared" si="257"/>
        <v>0</v>
      </c>
      <c r="Z284" s="33"/>
      <c r="AA284" s="6">
        <f t="shared" si="258"/>
        <v>0</v>
      </c>
      <c r="AB284" s="33">
        <f t="shared" si="258"/>
        <v>0</v>
      </c>
      <c r="AC284" s="33"/>
      <c r="AD284" s="6">
        <f t="shared" si="259"/>
        <v>0</v>
      </c>
      <c r="AE284" s="33">
        <f t="shared" si="259"/>
        <v>0</v>
      </c>
      <c r="AF284" s="33"/>
      <c r="AG284" s="6">
        <f t="shared" si="260"/>
        <v>0</v>
      </c>
      <c r="AH284" s="33">
        <f t="shared" si="260"/>
        <v>0</v>
      </c>
      <c r="AI284" s="33"/>
      <c r="AJ284" s="6">
        <f t="shared" si="261"/>
        <v>0</v>
      </c>
      <c r="AK284" s="33">
        <f t="shared" si="261"/>
        <v>0</v>
      </c>
      <c r="AL284" s="33"/>
      <c r="AM284" s="6">
        <f t="shared" si="262"/>
        <v>0</v>
      </c>
      <c r="AN284" s="6">
        <f t="shared" si="262"/>
        <v>0</v>
      </c>
      <c r="AO284" s="33">
        <f t="shared" si="262"/>
        <v>0</v>
      </c>
      <c r="AP284" s="33"/>
      <c r="AQ284" s="6">
        <f t="shared" si="263"/>
        <v>0</v>
      </c>
      <c r="AR284" s="6">
        <f t="shared" si="263"/>
        <v>0</v>
      </c>
      <c r="AS284" s="6">
        <f t="shared" si="263"/>
        <v>0</v>
      </c>
      <c r="AT284" s="6">
        <f t="shared" si="263"/>
        <v>0</v>
      </c>
      <c r="AU284" s="6">
        <f t="shared" si="263"/>
        <v>0</v>
      </c>
      <c r="AV284" s="6">
        <f t="shared" si="263"/>
        <v>0</v>
      </c>
      <c r="AW284" s="6">
        <f t="shared" si="263"/>
        <v>0</v>
      </c>
      <c r="AX284" s="6">
        <f t="shared" si="263"/>
        <v>0</v>
      </c>
      <c r="AY284" s="33">
        <f t="shared" si="263"/>
        <v>0</v>
      </c>
      <c r="AZ284" s="33"/>
      <c r="BA284" s="33"/>
      <c r="BB284" s="6">
        <f t="shared" si="264"/>
        <v>0</v>
      </c>
    </row>
    <row r="285" spans="1:54" s="1" customFormat="1" ht="33.950000000000003" customHeight="1">
      <c r="A285" s="41" t="s">
        <v>525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4" t="s">
        <v>526</v>
      </c>
      <c r="N285" s="44"/>
      <c r="O285" s="44" t="s">
        <v>470</v>
      </c>
      <c r="P285" s="44"/>
      <c r="Q285" s="44"/>
      <c r="R285" s="44" t="s">
        <v>68</v>
      </c>
      <c r="S285" s="44"/>
      <c r="T285" s="44"/>
      <c r="U285" s="33">
        <f t="shared" si="255"/>
        <v>0</v>
      </c>
      <c r="V285" s="33"/>
      <c r="W285" s="33">
        <f t="shared" si="256"/>
        <v>0</v>
      </c>
      <c r="X285" s="33"/>
      <c r="Y285" s="33">
        <f t="shared" si="257"/>
        <v>0</v>
      </c>
      <c r="Z285" s="33"/>
      <c r="AA285" s="6">
        <f t="shared" si="258"/>
        <v>0</v>
      </c>
      <c r="AB285" s="33">
        <f t="shared" si="258"/>
        <v>0</v>
      </c>
      <c r="AC285" s="33"/>
      <c r="AD285" s="6">
        <f t="shared" si="259"/>
        <v>0</v>
      </c>
      <c r="AE285" s="33">
        <f t="shared" si="259"/>
        <v>0</v>
      </c>
      <c r="AF285" s="33"/>
      <c r="AG285" s="6">
        <f t="shared" si="260"/>
        <v>0</v>
      </c>
      <c r="AH285" s="33">
        <f t="shared" si="260"/>
        <v>0</v>
      </c>
      <c r="AI285" s="33"/>
      <c r="AJ285" s="6">
        <f t="shared" si="261"/>
        <v>0</v>
      </c>
      <c r="AK285" s="33">
        <f t="shared" si="261"/>
        <v>0</v>
      </c>
      <c r="AL285" s="33"/>
      <c r="AM285" s="6">
        <f t="shared" si="262"/>
        <v>0</v>
      </c>
      <c r="AN285" s="6">
        <f t="shared" si="262"/>
        <v>0</v>
      </c>
      <c r="AO285" s="33">
        <f t="shared" si="262"/>
        <v>0</v>
      </c>
      <c r="AP285" s="33"/>
      <c r="AQ285" s="6">
        <f t="shared" si="263"/>
        <v>0</v>
      </c>
      <c r="AR285" s="6">
        <f t="shared" si="263"/>
        <v>0</v>
      </c>
      <c r="AS285" s="6">
        <f t="shared" si="263"/>
        <v>0</v>
      </c>
      <c r="AT285" s="6">
        <f t="shared" si="263"/>
        <v>0</v>
      </c>
      <c r="AU285" s="6">
        <f t="shared" si="263"/>
        <v>0</v>
      </c>
      <c r="AV285" s="6">
        <f t="shared" si="263"/>
        <v>0</v>
      </c>
      <c r="AW285" s="6">
        <f t="shared" si="263"/>
        <v>0</v>
      </c>
      <c r="AX285" s="6">
        <f t="shared" si="263"/>
        <v>0</v>
      </c>
      <c r="AY285" s="33">
        <f t="shared" si="263"/>
        <v>0</v>
      </c>
      <c r="AZ285" s="33"/>
      <c r="BA285" s="33"/>
      <c r="BB285" s="6">
        <f t="shared" si="264"/>
        <v>0</v>
      </c>
    </row>
    <row r="286" spans="1:54" s="1" customFormat="1" ht="33.950000000000003" customHeight="1">
      <c r="A286" s="41" t="s">
        <v>527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4" t="s">
        <v>528</v>
      </c>
      <c r="N286" s="44"/>
      <c r="O286" s="44" t="s">
        <v>470</v>
      </c>
      <c r="P286" s="44"/>
      <c r="Q286" s="44"/>
      <c r="R286" s="44" t="s">
        <v>68</v>
      </c>
      <c r="S286" s="44"/>
      <c r="T286" s="44"/>
      <c r="U286" s="33">
        <f t="shared" si="255"/>
        <v>0</v>
      </c>
      <c r="V286" s="33"/>
      <c r="W286" s="33">
        <f t="shared" si="256"/>
        <v>0</v>
      </c>
      <c r="X286" s="33"/>
      <c r="Y286" s="33">
        <f t="shared" si="257"/>
        <v>0</v>
      </c>
      <c r="Z286" s="33"/>
      <c r="AA286" s="6">
        <f t="shared" si="258"/>
        <v>0</v>
      </c>
      <c r="AB286" s="33">
        <f t="shared" si="258"/>
        <v>0</v>
      </c>
      <c r="AC286" s="33"/>
      <c r="AD286" s="6">
        <f t="shared" si="259"/>
        <v>0</v>
      </c>
      <c r="AE286" s="33">
        <f t="shared" si="259"/>
        <v>0</v>
      </c>
      <c r="AF286" s="33"/>
      <c r="AG286" s="6">
        <f t="shared" si="260"/>
        <v>0</v>
      </c>
      <c r="AH286" s="33">
        <f t="shared" si="260"/>
        <v>0</v>
      </c>
      <c r="AI286" s="33"/>
      <c r="AJ286" s="6">
        <f t="shared" si="261"/>
        <v>0</v>
      </c>
      <c r="AK286" s="33">
        <f t="shared" si="261"/>
        <v>0</v>
      </c>
      <c r="AL286" s="33"/>
      <c r="AM286" s="6">
        <f t="shared" si="262"/>
        <v>0</v>
      </c>
      <c r="AN286" s="6">
        <f t="shared" si="262"/>
        <v>0</v>
      </c>
      <c r="AO286" s="33">
        <f t="shared" si="262"/>
        <v>0</v>
      </c>
      <c r="AP286" s="33"/>
      <c r="AQ286" s="6">
        <f t="shared" si="263"/>
        <v>0</v>
      </c>
      <c r="AR286" s="6">
        <f t="shared" si="263"/>
        <v>0</v>
      </c>
      <c r="AS286" s="6">
        <f t="shared" si="263"/>
        <v>0</v>
      </c>
      <c r="AT286" s="6">
        <f t="shared" si="263"/>
        <v>0</v>
      </c>
      <c r="AU286" s="6">
        <f t="shared" si="263"/>
        <v>0</v>
      </c>
      <c r="AV286" s="6">
        <f t="shared" si="263"/>
        <v>0</v>
      </c>
      <c r="AW286" s="6">
        <f t="shared" si="263"/>
        <v>0</v>
      </c>
      <c r="AX286" s="6">
        <f t="shared" si="263"/>
        <v>0</v>
      </c>
      <c r="AY286" s="33">
        <f t="shared" si="263"/>
        <v>0</v>
      </c>
      <c r="AZ286" s="33"/>
      <c r="BA286" s="33"/>
      <c r="BB286" s="6">
        <f t="shared" si="264"/>
        <v>0</v>
      </c>
    </row>
    <row r="287" spans="1:54" s="1" customFormat="1" ht="45" customHeight="1">
      <c r="A287" s="41" t="s">
        <v>529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4" t="s">
        <v>530</v>
      </c>
      <c r="N287" s="44"/>
      <c r="O287" s="44" t="s">
        <v>470</v>
      </c>
      <c r="P287" s="44"/>
      <c r="Q287" s="44"/>
      <c r="R287" s="44" t="s">
        <v>68</v>
      </c>
      <c r="S287" s="44"/>
      <c r="T287" s="44"/>
      <c r="U287" s="33">
        <f t="shared" si="255"/>
        <v>0</v>
      </c>
      <c r="V287" s="33"/>
      <c r="W287" s="34" t="s">
        <v>243</v>
      </c>
      <c r="X287" s="34"/>
      <c r="Y287" s="33">
        <f t="shared" si="257"/>
        <v>0</v>
      </c>
      <c r="Z287" s="33"/>
      <c r="AA287" s="4" t="s">
        <v>243</v>
      </c>
      <c r="AB287" s="33">
        <f>0</f>
        <v>0</v>
      </c>
      <c r="AC287" s="33"/>
      <c r="AD287" s="4" t="s">
        <v>243</v>
      </c>
      <c r="AE287" s="33">
        <f>0</f>
        <v>0</v>
      </c>
      <c r="AF287" s="33"/>
      <c r="AG287" s="4" t="s">
        <v>243</v>
      </c>
      <c r="AH287" s="33">
        <f>0</f>
        <v>0</v>
      </c>
      <c r="AI287" s="33"/>
      <c r="AJ287" s="4" t="s">
        <v>243</v>
      </c>
      <c r="AK287" s="33">
        <f>0</f>
        <v>0</v>
      </c>
      <c r="AL287" s="33"/>
      <c r="AM287" s="4" t="s">
        <v>243</v>
      </c>
      <c r="AN287" s="6">
        <f>0</f>
        <v>0</v>
      </c>
      <c r="AO287" s="34" t="s">
        <v>243</v>
      </c>
      <c r="AP287" s="34"/>
      <c r="AQ287" s="6">
        <f>0</f>
        <v>0</v>
      </c>
      <c r="AR287" s="4" t="s">
        <v>243</v>
      </c>
      <c r="AS287" s="6">
        <f>0</f>
        <v>0</v>
      </c>
      <c r="AT287" s="4" t="s">
        <v>243</v>
      </c>
      <c r="AU287" s="6">
        <f>0</f>
        <v>0</v>
      </c>
      <c r="AV287" s="4" t="s">
        <v>243</v>
      </c>
      <c r="AW287" s="6">
        <f>0</f>
        <v>0</v>
      </c>
      <c r="AX287" s="4" t="s">
        <v>243</v>
      </c>
      <c r="AY287" s="33">
        <f>0</f>
        <v>0</v>
      </c>
      <c r="AZ287" s="33"/>
      <c r="BA287" s="33"/>
      <c r="BB287" s="4" t="s">
        <v>243</v>
      </c>
    </row>
    <row r="288" spans="1:54" s="1" customFormat="1" ht="33.950000000000003" customHeight="1">
      <c r="A288" s="41" t="s">
        <v>531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4" t="s">
        <v>532</v>
      </c>
      <c r="N288" s="44"/>
      <c r="O288" s="44" t="s">
        <v>470</v>
      </c>
      <c r="P288" s="44"/>
      <c r="Q288" s="44"/>
      <c r="R288" s="44" t="s">
        <v>68</v>
      </c>
      <c r="S288" s="44"/>
      <c r="T288" s="44"/>
      <c r="U288" s="33">
        <f t="shared" si="255"/>
        <v>0</v>
      </c>
      <c r="V288" s="33"/>
      <c r="W288" s="33">
        <f>0</f>
        <v>0</v>
      </c>
      <c r="X288" s="33"/>
      <c r="Y288" s="33">
        <f t="shared" si="257"/>
        <v>0</v>
      </c>
      <c r="Z288" s="33"/>
      <c r="AA288" s="6">
        <f>0</f>
        <v>0</v>
      </c>
      <c r="AB288" s="33">
        <f>0</f>
        <v>0</v>
      </c>
      <c r="AC288" s="33"/>
      <c r="AD288" s="6">
        <f>0</f>
        <v>0</v>
      </c>
      <c r="AE288" s="33">
        <f>0</f>
        <v>0</v>
      </c>
      <c r="AF288" s="33"/>
      <c r="AG288" s="6">
        <f>0</f>
        <v>0</v>
      </c>
      <c r="AH288" s="33">
        <f>0</f>
        <v>0</v>
      </c>
      <c r="AI288" s="33"/>
      <c r="AJ288" s="6">
        <f>0</f>
        <v>0</v>
      </c>
      <c r="AK288" s="33">
        <f>0</f>
        <v>0</v>
      </c>
      <c r="AL288" s="33"/>
      <c r="AM288" s="6">
        <f>0</f>
        <v>0</v>
      </c>
      <c r="AN288" s="6">
        <f>0</f>
        <v>0</v>
      </c>
      <c r="AO288" s="33">
        <f>0</f>
        <v>0</v>
      </c>
      <c r="AP288" s="33"/>
      <c r="AQ288" s="6">
        <f>0</f>
        <v>0</v>
      </c>
      <c r="AR288" s="6">
        <f>0</f>
        <v>0</v>
      </c>
      <c r="AS288" s="6">
        <f>0</f>
        <v>0</v>
      </c>
      <c r="AT288" s="6">
        <f>0</f>
        <v>0</v>
      </c>
      <c r="AU288" s="6">
        <f>0</f>
        <v>0</v>
      </c>
      <c r="AV288" s="6">
        <f>0</f>
        <v>0</v>
      </c>
      <c r="AW288" s="6">
        <f>0</f>
        <v>0</v>
      </c>
      <c r="AX288" s="6">
        <f>0</f>
        <v>0</v>
      </c>
      <c r="AY288" s="33">
        <f>0</f>
        <v>0</v>
      </c>
      <c r="AZ288" s="33"/>
      <c r="BA288" s="33"/>
      <c r="BB288" s="6">
        <f>0</f>
        <v>0</v>
      </c>
    </row>
    <row r="289" spans="1:54" s="1" customFormat="1" ht="14.1" customHeight="1">
      <c r="A289" s="9" t="s">
        <v>16</v>
      </c>
      <c r="B289" s="52" t="s">
        <v>197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36" t="s">
        <v>16</v>
      </c>
      <c r="N289" s="36"/>
      <c r="O289" s="36" t="s">
        <v>16</v>
      </c>
      <c r="P289" s="36"/>
      <c r="Q289" s="36"/>
      <c r="R289" s="36" t="s">
        <v>16</v>
      </c>
      <c r="S289" s="36"/>
      <c r="T289" s="36"/>
      <c r="U289" s="29" t="s">
        <v>16</v>
      </c>
      <c r="V289" s="29"/>
      <c r="W289" s="29" t="s">
        <v>16</v>
      </c>
      <c r="X289" s="29"/>
      <c r="Y289" s="29" t="s">
        <v>16</v>
      </c>
      <c r="Z289" s="29"/>
      <c r="AA289" s="7" t="s">
        <v>16</v>
      </c>
      <c r="AB289" s="29" t="s">
        <v>16</v>
      </c>
      <c r="AC289" s="29"/>
      <c r="AD289" s="7" t="s">
        <v>16</v>
      </c>
      <c r="AE289" s="29" t="s">
        <v>16</v>
      </c>
      <c r="AF289" s="29"/>
      <c r="AG289" s="7" t="s">
        <v>16</v>
      </c>
      <c r="AH289" s="29" t="s">
        <v>16</v>
      </c>
      <c r="AI289" s="29"/>
      <c r="AJ289" s="7" t="s">
        <v>16</v>
      </c>
      <c r="AK289" s="29" t="s">
        <v>16</v>
      </c>
      <c r="AL289" s="29"/>
      <c r="AM289" s="7" t="s">
        <v>16</v>
      </c>
      <c r="AN289" s="7" t="s">
        <v>16</v>
      </c>
      <c r="AO289" s="29" t="s">
        <v>16</v>
      </c>
      <c r="AP289" s="29"/>
      <c r="AQ289" s="7" t="s">
        <v>16</v>
      </c>
      <c r="AR289" s="7" t="s">
        <v>16</v>
      </c>
      <c r="AS289" s="7" t="s">
        <v>16</v>
      </c>
      <c r="AT289" s="7" t="s">
        <v>16</v>
      </c>
      <c r="AU289" s="7" t="s">
        <v>16</v>
      </c>
      <c r="AV289" s="7" t="s">
        <v>16</v>
      </c>
      <c r="AW289" s="7" t="s">
        <v>16</v>
      </c>
      <c r="AX289" s="7" t="s">
        <v>16</v>
      </c>
      <c r="AY289" s="29" t="s">
        <v>16</v>
      </c>
      <c r="AZ289" s="29"/>
      <c r="BA289" s="29"/>
      <c r="BB289" s="7" t="s">
        <v>16</v>
      </c>
    </row>
    <row r="290" spans="1:54" s="1" customFormat="1" ht="14.1" customHeight="1">
      <c r="A290" s="10" t="s">
        <v>16</v>
      </c>
      <c r="B290" s="51" t="s">
        <v>533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31" t="s">
        <v>534</v>
      </c>
      <c r="N290" s="31"/>
      <c r="O290" s="31" t="s">
        <v>470</v>
      </c>
      <c r="P290" s="31"/>
      <c r="Q290" s="31"/>
      <c r="R290" s="31" t="s">
        <v>68</v>
      </c>
      <c r="S290" s="31"/>
      <c r="T290" s="31"/>
      <c r="U290" s="27">
        <f>0</f>
        <v>0</v>
      </c>
      <c r="V290" s="27"/>
      <c r="W290" s="27">
        <f>0</f>
        <v>0</v>
      </c>
      <c r="X290" s="27"/>
      <c r="Y290" s="27">
        <f>0</f>
        <v>0</v>
      </c>
      <c r="Z290" s="27"/>
      <c r="AA290" s="8">
        <f t="shared" ref="AA290:AB293" si="265">0</f>
        <v>0</v>
      </c>
      <c r="AB290" s="27">
        <f t="shared" si="265"/>
        <v>0</v>
      </c>
      <c r="AC290" s="27"/>
      <c r="AD290" s="8">
        <f t="shared" ref="AD290:AE293" si="266">0</f>
        <v>0</v>
      </c>
      <c r="AE290" s="27">
        <f t="shared" si="266"/>
        <v>0</v>
      </c>
      <c r="AF290" s="27"/>
      <c r="AG290" s="8">
        <f t="shared" ref="AG290:AH293" si="267">0</f>
        <v>0</v>
      </c>
      <c r="AH290" s="27">
        <f t="shared" si="267"/>
        <v>0</v>
      </c>
      <c r="AI290" s="27"/>
      <c r="AJ290" s="8">
        <f t="shared" ref="AJ290:AK293" si="268">0</f>
        <v>0</v>
      </c>
      <c r="AK290" s="27">
        <f t="shared" si="268"/>
        <v>0</v>
      </c>
      <c r="AL290" s="27"/>
      <c r="AM290" s="8">
        <f t="shared" ref="AM290:AO293" si="269">0</f>
        <v>0</v>
      </c>
      <c r="AN290" s="8">
        <f t="shared" si="269"/>
        <v>0</v>
      </c>
      <c r="AO290" s="27">
        <f t="shared" si="269"/>
        <v>0</v>
      </c>
      <c r="AP290" s="27"/>
      <c r="AQ290" s="8">
        <f t="shared" ref="AQ290:AY293" si="270">0</f>
        <v>0</v>
      </c>
      <c r="AR290" s="8">
        <f t="shared" si="270"/>
        <v>0</v>
      </c>
      <c r="AS290" s="8">
        <f t="shared" si="270"/>
        <v>0</v>
      </c>
      <c r="AT290" s="8">
        <f t="shared" si="270"/>
        <v>0</v>
      </c>
      <c r="AU290" s="8">
        <f t="shared" si="270"/>
        <v>0</v>
      </c>
      <c r="AV290" s="8">
        <f t="shared" si="270"/>
        <v>0</v>
      </c>
      <c r="AW290" s="8">
        <f t="shared" si="270"/>
        <v>0</v>
      </c>
      <c r="AX290" s="8">
        <f t="shared" si="270"/>
        <v>0</v>
      </c>
      <c r="AY290" s="27">
        <f t="shared" si="270"/>
        <v>0</v>
      </c>
      <c r="AZ290" s="27"/>
      <c r="BA290" s="27"/>
      <c r="BB290" s="8">
        <f>0</f>
        <v>0</v>
      </c>
    </row>
    <row r="291" spans="1:54" s="1" customFormat="1" ht="14.1" customHeight="1">
      <c r="A291" s="11" t="s">
        <v>16</v>
      </c>
      <c r="B291" s="50" t="s">
        <v>535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38" t="s">
        <v>536</v>
      </c>
      <c r="N291" s="38"/>
      <c r="O291" s="38" t="s">
        <v>470</v>
      </c>
      <c r="P291" s="38"/>
      <c r="Q291" s="38"/>
      <c r="R291" s="38" t="s">
        <v>68</v>
      </c>
      <c r="S291" s="38"/>
      <c r="T291" s="38"/>
      <c r="U291" s="33">
        <f>0</f>
        <v>0</v>
      </c>
      <c r="V291" s="33"/>
      <c r="W291" s="33">
        <f>0</f>
        <v>0</v>
      </c>
      <c r="X291" s="33"/>
      <c r="Y291" s="33">
        <f>0</f>
        <v>0</v>
      </c>
      <c r="Z291" s="33"/>
      <c r="AA291" s="6">
        <f t="shared" si="265"/>
        <v>0</v>
      </c>
      <c r="AB291" s="33">
        <f t="shared" si="265"/>
        <v>0</v>
      </c>
      <c r="AC291" s="33"/>
      <c r="AD291" s="6">
        <f t="shared" si="266"/>
        <v>0</v>
      </c>
      <c r="AE291" s="33">
        <f t="shared" si="266"/>
        <v>0</v>
      </c>
      <c r="AF291" s="33"/>
      <c r="AG291" s="6">
        <f t="shared" si="267"/>
        <v>0</v>
      </c>
      <c r="AH291" s="33">
        <f t="shared" si="267"/>
        <v>0</v>
      </c>
      <c r="AI291" s="33"/>
      <c r="AJ291" s="6">
        <f t="shared" si="268"/>
        <v>0</v>
      </c>
      <c r="AK291" s="33">
        <f t="shared" si="268"/>
        <v>0</v>
      </c>
      <c r="AL291" s="33"/>
      <c r="AM291" s="6">
        <f t="shared" si="269"/>
        <v>0</v>
      </c>
      <c r="AN291" s="6">
        <f t="shared" si="269"/>
        <v>0</v>
      </c>
      <c r="AO291" s="33">
        <f t="shared" si="269"/>
        <v>0</v>
      </c>
      <c r="AP291" s="33"/>
      <c r="AQ291" s="6">
        <f t="shared" si="270"/>
        <v>0</v>
      </c>
      <c r="AR291" s="6">
        <f t="shared" si="270"/>
        <v>0</v>
      </c>
      <c r="AS291" s="6">
        <f t="shared" si="270"/>
        <v>0</v>
      </c>
      <c r="AT291" s="6">
        <f t="shared" si="270"/>
        <v>0</v>
      </c>
      <c r="AU291" s="6">
        <f t="shared" si="270"/>
        <v>0</v>
      </c>
      <c r="AV291" s="6">
        <f t="shared" si="270"/>
        <v>0</v>
      </c>
      <c r="AW291" s="6">
        <f t="shared" si="270"/>
        <v>0</v>
      </c>
      <c r="AX291" s="6">
        <f t="shared" si="270"/>
        <v>0</v>
      </c>
      <c r="AY291" s="33">
        <f t="shared" si="270"/>
        <v>0</v>
      </c>
      <c r="AZ291" s="33"/>
      <c r="BA291" s="33"/>
      <c r="BB291" s="6">
        <f>0</f>
        <v>0</v>
      </c>
    </row>
    <row r="292" spans="1:54" s="1" customFormat="1" ht="14.1" customHeight="1">
      <c r="A292" s="11" t="s">
        <v>16</v>
      </c>
      <c r="B292" s="50" t="s">
        <v>537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38" t="s">
        <v>538</v>
      </c>
      <c r="N292" s="38"/>
      <c r="O292" s="38" t="s">
        <v>470</v>
      </c>
      <c r="P292" s="38"/>
      <c r="Q292" s="38"/>
      <c r="R292" s="38" t="s">
        <v>68</v>
      </c>
      <c r="S292" s="38"/>
      <c r="T292" s="38"/>
      <c r="U292" s="33">
        <f>0</f>
        <v>0</v>
      </c>
      <c r="V292" s="33"/>
      <c r="W292" s="33">
        <f>0</f>
        <v>0</v>
      </c>
      <c r="X292" s="33"/>
      <c r="Y292" s="33">
        <f>0</f>
        <v>0</v>
      </c>
      <c r="Z292" s="33"/>
      <c r="AA292" s="6">
        <f t="shared" si="265"/>
        <v>0</v>
      </c>
      <c r="AB292" s="33">
        <f t="shared" si="265"/>
        <v>0</v>
      </c>
      <c r="AC292" s="33"/>
      <c r="AD292" s="6">
        <f t="shared" si="266"/>
        <v>0</v>
      </c>
      <c r="AE292" s="33">
        <f t="shared" si="266"/>
        <v>0</v>
      </c>
      <c r="AF292" s="33"/>
      <c r="AG292" s="6">
        <f t="shared" si="267"/>
        <v>0</v>
      </c>
      <c r="AH292" s="33">
        <f t="shared" si="267"/>
        <v>0</v>
      </c>
      <c r="AI292" s="33"/>
      <c r="AJ292" s="6">
        <f t="shared" si="268"/>
        <v>0</v>
      </c>
      <c r="AK292" s="33">
        <f t="shared" si="268"/>
        <v>0</v>
      </c>
      <c r="AL292" s="33"/>
      <c r="AM292" s="6">
        <f t="shared" si="269"/>
        <v>0</v>
      </c>
      <c r="AN292" s="6">
        <f t="shared" si="269"/>
        <v>0</v>
      </c>
      <c r="AO292" s="33">
        <f t="shared" si="269"/>
        <v>0</v>
      </c>
      <c r="AP292" s="33"/>
      <c r="AQ292" s="6">
        <f t="shared" si="270"/>
        <v>0</v>
      </c>
      <c r="AR292" s="6">
        <f t="shared" si="270"/>
        <v>0</v>
      </c>
      <c r="AS292" s="6">
        <f t="shared" si="270"/>
        <v>0</v>
      </c>
      <c r="AT292" s="6">
        <f t="shared" si="270"/>
        <v>0</v>
      </c>
      <c r="AU292" s="6">
        <f t="shared" si="270"/>
        <v>0</v>
      </c>
      <c r="AV292" s="6">
        <f t="shared" si="270"/>
        <v>0</v>
      </c>
      <c r="AW292" s="6">
        <f t="shared" si="270"/>
        <v>0</v>
      </c>
      <c r="AX292" s="6">
        <f t="shared" si="270"/>
        <v>0</v>
      </c>
      <c r="AY292" s="33">
        <f t="shared" si="270"/>
        <v>0</v>
      </c>
      <c r="AZ292" s="33"/>
      <c r="BA292" s="33"/>
      <c r="BB292" s="6">
        <f>0</f>
        <v>0</v>
      </c>
    </row>
    <row r="293" spans="1:54" s="1" customFormat="1" ht="14.1" customHeight="1">
      <c r="A293" s="41" t="s">
        <v>539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4" t="s">
        <v>540</v>
      </c>
      <c r="N293" s="44"/>
      <c r="O293" s="44" t="s">
        <v>470</v>
      </c>
      <c r="P293" s="44"/>
      <c r="Q293" s="44"/>
      <c r="R293" s="44" t="s">
        <v>68</v>
      </c>
      <c r="S293" s="44"/>
      <c r="T293" s="44"/>
      <c r="U293" s="33">
        <f>0</f>
        <v>0</v>
      </c>
      <c r="V293" s="33"/>
      <c r="W293" s="33">
        <f>0</f>
        <v>0</v>
      </c>
      <c r="X293" s="33"/>
      <c r="Y293" s="33">
        <f>0</f>
        <v>0</v>
      </c>
      <c r="Z293" s="33"/>
      <c r="AA293" s="6">
        <f t="shared" si="265"/>
        <v>0</v>
      </c>
      <c r="AB293" s="33">
        <f t="shared" si="265"/>
        <v>0</v>
      </c>
      <c r="AC293" s="33"/>
      <c r="AD293" s="6">
        <f t="shared" si="266"/>
        <v>0</v>
      </c>
      <c r="AE293" s="33">
        <f t="shared" si="266"/>
        <v>0</v>
      </c>
      <c r="AF293" s="33"/>
      <c r="AG293" s="6">
        <f t="shared" si="267"/>
        <v>0</v>
      </c>
      <c r="AH293" s="33">
        <f t="shared" si="267"/>
        <v>0</v>
      </c>
      <c r="AI293" s="33"/>
      <c r="AJ293" s="6">
        <f t="shared" si="268"/>
        <v>0</v>
      </c>
      <c r="AK293" s="33">
        <f t="shared" si="268"/>
        <v>0</v>
      </c>
      <c r="AL293" s="33"/>
      <c r="AM293" s="6">
        <f t="shared" si="269"/>
        <v>0</v>
      </c>
      <c r="AN293" s="6">
        <f t="shared" si="269"/>
        <v>0</v>
      </c>
      <c r="AO293" s="33">
        <f t="shared" si="269"/>
        <v>0</v>
      </c>
      <c r="AP293" s="33"/>
      <c r="AQ293" s="6">
        <f t="shared" si="270"/>
        <v>0</v>
      </c>
      <c r="AR293" s="6">
        <f t="shared" si="270"/>
        <v>0</v>
      </c>
      <c r="AS293" s="6">
        <f t="shared" si="270"/>
        <v>0</v>
      </c>
      <c r="AT293" s="6">
        <f t="shared" si="270"/>
        <v>0</v>
      </c>
      <c r="AU293" s="6">
        <f t="shared" si="270"/>
        <v>0</v>
      </c>
      <c r="AV293" s="6">
        <f t="shared" si="270"/>
        <v>0</v>
      </c>
      <c r="AW293" s="6">
        <f t="shared" si="270"/>
        <v>0</v>
      </c>
      <c r="AX293" s="6">
        <f t="shared" si="270"/>
        <v>0</v>
      </c>
      <c r="AY293" s="33">
        <f t="shared" si="270"/>
        <v>0</v>
      </c>
      <c r="AZ293" s="33"/>
      <c r="BA293" s="33"/>
      <c r="BB293" s="6">
        <f>0</f>
        <v>0</v>
      </c>
    </row>
    <row r="294" spans="1:54" s="1" customFormat="1" ht="14.1" customHeight="1">
      <c r="A294" s="9" t="s">
        <v>16</v>
      </c>
      <c r="B294" s="52" t="s">
        <v>197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36" t="s">
        <v>16</v>
      </c>
      <c r="N294" s="36"/>
      <c r="O294" s="36" t="s">
        <v>16</v>
      </c>
      <c r="P294" s="36"/>
      <c r="Q294" s="36"/>
      <c r="R294" s="36" t="s">
        <v>16</v>
      </c>
      <c r="S294" s="36"/>
      <c r="T294" s="36"/>
      <c r="U294" s="29" t="s">
        <v>16</v>
      </c>
      <c r="V294" s="29"/>
      <c r="W294" s="29" t="s">
        <v>16</v>
      </c>
      <c r="X294" s="29"/>
      <c r="Y294" s="29" t="s">
        <v>16</v>
      </c>
      <c r="Z294" s="29"/>
      <c r="AA294" s="7" t="s">
        <v>16</v>
      </c>
      <c r="AB294" s="29" t="s">
        <v>16</v>
      </c>
      <c r="AC294" s="29"/>
      <c r="AD294" s="7" t="s">
        <v>16</v>
      </c>
      <c r="AE294" s="29" t="s">
        <v>16</v>
      </c>
      <c r="AF294" s="29"/>
      <c r="AG294" s="7" t="s">
        <v>16</v>
      </c>
      <c r="AH294" s="29" t="s">
        <v>16</v>
      </c>
      <c r="AI294" s="29"/>
      <c r="AJ294" s="7" t="s">
        <v>16</v>
      </c>
      <c r="AK294" s="29" t="s">
        <v>16</v>
      </c>
      <c r="AL294" s="29"/>
      <c r="AM294" s="7" t="s">
        <v>16</v>
      </c>
      <c r="AN294" s="7" t="s">
        <v>16</v>
      </c>
      <c r="AO294" s="29" t="s">
        <v>16</v>
      </c>
      <c r="AP294" s="29"/>
      <c r="AQ294" s="7" t="s">
        <v>16</v>
      </c>
      <c r="AR294" s="7" t="s">
        <v>16</v>
      </c>
      <c r="AS294" s="7" t="s">
        <v>16</v>
      </c>
      <c r="AT294" s="7" t="s">
        <v>16</v>
      </c>
      <c r="AU294" s="7" t="s">
        <v>16</v>
      </c>
      <c r="AV294" s="7" t="s">
        <v>16</v>
      </c>
      <c r="AW294" s="7" t="s">
        <v>16</v>
      </c>
      <c r="AX294" s="7" t="s">
        <v>16</v>
      </c>
      <c r="AY294" s="29" t="s">
        <v>16</v>
      </c>
      <c r="AZ294" s="29"/>
      <c r="BA294" s="29"/>
      <c r="BB294" s="7" t="s">
        <v>16</v>
      </c>
    </row>
    <row r="295" spans="1:54" s="1" customFormat="1" ht="24" customHeight="1">
      <c r="A295" s="10" t="s">
        <v>16</v>
      </c>
      <c r="B295" s="51" t="s">
        <v>541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31" t="s">
        <v>542</v>
      </c>
      <c r="N295" s="31"/>
      <c r="O295" s="31" t="s">
        <v>470</v>
      </c>
      <c r="P295" s="31"/>
      <c r="Q295" s="31"/>
      <c r="R295" s="31" t="s">
        <v>68</v>
      </c>
      <c r="S295" s="31"/>
      <c r="T295" s="31"/>
      <c r="U295" s="27">
        <f t="shared" ref="U295:U304" si="271">0</f>
        <v>0</v>
      </c>
      <c r="V295" s="27"/>
      <c r="W295" s="27">
        <f t="shared" ref="W295:W300" si="272">0</f>
        <v>0</v>
      </c>
      <c r="X295" s="27"/>
      <c r="Y295" s="27">
        <f t="shared" ref="Y295:Y304" si="273">0</f>
        <v>0</v>
      </c>
      <c r="Z295" s="27"/>
      <c r="AA295" s="8">
        <f t="shared" ref="AA295:AB300" si="274">0</f>
        <v>0</v>
      </c>
      <c r="AB295" s="27">
        <f t="shared" si="274"/>
        <v>0</v>
      </c>
      <c r="AC295" s="27"/>
      <c r="AD295" s="8">
        <f t="shared" ref="AD295:AE300" si="275">0</f>
        <v>0</v>
      </c>
      <c r="AE295" s="27">
        <f t="shared" si="275"/>
        <v>0</v>
      </c>
      <c r="AF295" s="27"/>
      <c r="AG295" s="8">
        <f t="shared" ref="AG295:AH300" si="276">0</f>
        <v>0</v>
      </c>
      <c r="AH295" s="27">
        <f t="shared" si="276"/>
        <v>0</v>
      </c>
      <c r="AI295" s="27"/>
      <c r="AJ295" s="8">
        <f t="shared" ref="AJ295:AK300" si="277">0</f>
        <v>0</v>
      </c>
      <c r="AK295" s="27">
        <f t="shared" si="277"/>
        <v>0</v>
      </c>
      <c r="AL295" s="27"/>
      <c r="AM295" s="8">
        <f t="shared" ref="AM295:AO300" si="278">0</f>
        <v>0</v>
      </c>
      <c r="AN295" s="8">
        <f t="shared" si="278"/>
        <v>0</v>
      </c>
      <c r="AO295" s="27">
        <f t="shared" si="278"/>
        <v>0</v>
      </c>
      <c r="AP295" s="27"/>
      <c r="AQ295" s="8">
        <f t="shared" ref="AQ295:AY300" si="279">0</f>
        <v>0</v>
      </c>
      <c r="AR295" s="8">
        <f t="shared" si="279"/>
        <v>0</v>
      </c>
      <c r="AS295" s="8">
        <f t="shared" si="279"/>
        <v>0</v>
      </c>
      <c r="AT295" s="8">
        <f t="shared" si="279"/>
        <v>0</v>
      </c>
      <c r="AU295" s="8">
        <f t="shared" si="279"/>
        <v>0</v>
      </c>
      <c r="AV295" s="8">
        <f t="shared" si="279"/>
        <v>0</v>
      </c>
      <c r="AW295" s="8">
        <f t="shared" si="279"/>
        <v>0</v>
      </c>
      <c r="AX295" s="8">
        <f t="shared" si="279"/>
        <v>0</v>
      </c>
      <c r="AY295" s="27">
        <f t="shared" si="279"/>
        <v>0</v>
      </c>
      <c r="AZ295" s="27"/>
      <c r="BA295" s="27"/>
      <c r="BB295" s="8">
        <f t="shared" ref="BB295:BB300" si="280">0</f>
        <v>0</v>
      </c>
    </row>
    <row r="296" spans="1:54" s="1" customFormat="1" ht="14.1" customHeight="1">
      <c r="A296" s="11" t="s">
        <v>16</v>
      </c>
      <c r="B296" s="50" t="s">
        <v>543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38" t="s">
        <v>544</v>
      </c>
      <c r="N296" s="38"/>
      <c r="O296" s="38" t="s">
        <v>470</v>
      </c>
      <c r="P296" s="38"/>
      <c r="Q296" s="38"/>
      <c r="R296" s="38" t="s">
        <v>68</v>
      </c>
      <c r="S296" s="38"/>
      <c r="T296" s="38"/>
      <c r="U296" s="33">
        <f t="shared" si="271"/>
        <v>0</v>
      </c>
      <c r="V296" s="33"/>
      <c r="W296" s="33">
        <f t="shared" si="272"/>
        <v>0</v>
      </c>
      <c r="X296" s="33"/>
      <c r="Y296" s="33">
        <f t="shared" si="273"/>
        <v>0</v>
      </c>
      <c r="Z296" s="33"/>
      <c r="AA296" s="6">
        <f t="shared" si="274"/>
        <v>0</v>
      </c>
      <c r="AB296" s="33">
        <f t="shared" si="274"/>
        <v>0</v>
      </c>
      <c r="AC296" s="33"/>
      <c r="AD296" s="6">
        <f t="shared" si="275"/>
        <v>0</v>
      </c>
      <c r="AE296" s="33">
        <f t="shared" si="275"/>
        <v>0</v>
      </c>
      <c r="AF296" s="33"/>
      <c r="AG296" s="6">
        <f t="shared" si="276"/>
        <v>0</v>
      </c>
      <c r="AH296" s="33">
        <f t="shared" si="276"/>
        <v>0</v>
      </c>
      <c r="AI296" s="33"/>
      <c r="AJ296" s="6">
        <f t="shared" si="277"/>
        <v>0</v>
      </c>
      <c r="AK296" s="33">
        <f t="shared" si="277"/>
        <v>0</v>
      </c>
      <c r="AL296" s="33"/>
      <c r="AM296" s="6">
        <f t="shared" si="278"/>
        <v>0</v>
      </c>
      <c r="AN296" s="6">
        <f t="shared" si="278"/>
        <v>0</v>
      </c>
      <c r="AO296" s="33">
        <f t="shared" si="278"/>
        <v>0</v>
      </c>
      <c r="AP296" s="33"/>
      <c r="AQ296" s="6">
        <f t="shared" si="279"/>
        <v>0</v>
      </c>
      <c r="AR296" s="6">
        <f t="shared" si="279"/>
        <v>0</v>
      </c>
      <c r="AS296" s="6">
        <f t="shared" si="279"/>
        <v>0</v>
      </c>
      <c r="AT296" s="6">
        <f t="shared" si="279"/>
        <v>0</v>
      </c>
      <c r="AU296" s="6">
        <f t="shared" si="279"/>
        <v>0</v>
      </c>
      <c r="AV296" s="6">
        <f t="shared" si="279"/>
        <v>0</v>
      </c>
      <c r="AW296" s="6">
        <f t="shared" si="279"/>
        <v>0</v>
      </c>
      <c r="AX296" s="6">
        <f t="shared" si="279"/>
        <v>0</v>
      </c>
      <c r="AY296" s="33">
        <f t="shared" si="279"/>
        <v>0</v>
      </c>
      <c r="AZ296" s="33"/>
      <c r="BA296" s="33"/>
      <c r="BB296" s="6">
        <f t="shared" si="280"/>
        <v>0</v>
      </c>
    </row>
    <row r="297" spans="1:54" s="1" customFormat="1" ht="24" customHeight="1">
      <c r="A297" s="41" t="s">
        <v>545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4" t="s">
        <v>546</v>
      </c>
      <c r="N297" s="44"/>
      <c r="O297" s="44" t="s">
        <v>547</v>
      </c>
      <c r="P297" s="44"/>
      <c r="Q297" s="44"/>
      <c r="R297" s="44" t="s">
        <v>68</v>
      </c>
      <c r="S297" s="44"/>
      <c r="T297" s="44"/>
      <c r="U297" s="33">
        <f t="shared" si="271"/>
        <v>0</v>
      </c>
      <c r="V297" s="33"/>
      <c r="W297" s="33">
        <f t="shared" si="272"/>
        <v>0</v>
      </c>
      <c r="X297" s="33"/>
      <c r="Y297" s="33">
        <f t="shared" si="273"/>
        <v>0</v>
      </c>
      <c r="Z297" s="33"/>
      <c r="AA297" s="6">
        <f t="shared" si="274"/>
        <v>0</v>
      </c>
      <c r="AB297" s="33">
        <f t="shared" si="274"/>
        <v>0</v>
      </c>
      <c r="AC297" s="33"/>
      <c r="AD297" s="6">
        <f t="shared" si="275"/>
        <v>0</v>
      </c>
      <c r="AE297" s="33">
        <f t="shared" si="275"/>
        <v>0</v>
      </c>
      <c r="AF297" s="33"/>
      <c r="AG297" s="6">
        <f t="shared" si="276"/>
        <v>0</v>
      </c>
      <c r="AH297" s="33">
        <f t="shared" si="276"/>
        <v>0</v>
      </c>
      <c r="AI297" s="33"/>
      <c r="AJ297" s="6">
        <f t="shared" si="277"/>
        <v>0</v>
      </c>
      <c r="AK297" s="33">
        <f t="shared" si="277"/>
        <v>0</v>
      </c>
      <c r="AL297" s="33"/>
      <c r="AM297" s="6">
        <f t="shared" si="278"/>
        <v>0</v>
      </c>
      <c r="AN297" s="6">
        <f t="shared" si="278"/>
        <v>0</v>
      </c>
      <c r="AO297" s="33">
        <f t="shared" si="278"/>
        <v>0</v>
      </c>
      <c r="AP297" s="33"/>
      <c r="AQ297" s="6">
        <f t="shared" si="279"/>
        <v>0</v>
      </c>
      <c r="AR297" s="6">
        <f t="shared" si="279"/>
        <v>0</v>
      </c>
      <c r="AS297" s="6">
        <f t="shared" si="279"/>
        <v>0</v>
      </c>
      <c r="AT297" s="6">
        <f t="shared" si="279"/>
        <v>0</v>
      </c>
      <c r="AU297" s="6">
        <f t="shared" si="279"/>
        <v>0</v>
      </c>
      <c r="AV297" s="6">
        <f t="shared" si="279"/>
        <v>0</v>
      </c>
      <c r="AW297" s="6">
        <f t="shared" si="279"/>
        <v>0</v>
      </c>
      <c r="AX297" s="6">
        <f t="shared" si="279"/>
        <v>0</v>
      </c>
      <c r="AY297" s="33">
        <f t="shared" si="279"/>
        <v>0</v>
      </c>
      <c r="AZ297" s="33"/>
      <c r="BA297" s="33"/>
      <c r="BB297" s="6">
        <f t="shared" si="280"/>
        <v>0</v>
      </c>
    </row>
    <row r="298" spans="1:54" s="1" customFormat="1" ht="24" customHeight="1">
      <c r="A298" s="41" t="s">
        <v>548</v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4" t="s">
        <v>549</v>
      </c>
      <c r="N298" s="44"/>
      <c r="O298" s="44" t="s">
        <v>67</v>
      </c>
      <c r="P298" s="44"/>
      <c r="Q298" s="44"/>
      <c r="R298" s="44" t="s">
        <v>68</v>
      </c>
      <c r="S298" s="44"/>
      <c r="T298" s="44"/>
      <c r="U298" s="33">
        <f t="shared" si="271"/>
        <v>0</v>
      </c>
      <c r="V298" s="33"/>
      <c r="W298" s="33">
        <f t="shared" si="272"/>
        <v>0</v>
      </c>
      <c r="X298" s="33"/>
      <c r="Y298" s="33">
        <f t="shared" si="273"/>
        <v>0</v>
      </c>
      <c r="Z298" s="33"/>
      <c r="AA298" s="6">
        <f t="shared" si="274"/>
        <v>0</v>
      </c>
      <c r="AB298" s="33">
        <f t="shared" si="274"/>
        <v>0</v>
      </c>
      <c r="AC298" s="33"/>
      <c r="AD298" s="6">
        <f t="shared" si="275"/>
        <v>0</v>
      </c>
      <c r="AE298" s="33">
        <f t="shared" si="275"/>
        <v>0</v>
      </c>
      <c r="AF298" s="33"/>
      <c r="AG298" s="6">
        <f t="shared" si="276"/>
        <v>0</v>
      </c>
      <c r="AH298" s="33">
        <f t="shared" si="276"/>
        <v>0</v>
      </c>
      <c r="AI298" s="33"/>
      <c r="AJ298" s="6">
        <f t="shared" si="277"/>
        <v>0</v>
      </c>
      <c r="AK298" s="33">
        <f t="shared" si="277"/>
        <v>0</v>
      </c>
      <c r="AL298" s="33"/>
      <c r="AM298" s="6">
        <f t="shared" si="278"/>
        <v>0</v>
      </c>
      <c r="AN298" s="6">
        <f t="shared" si="278"/>
        <v>0</v>
      </c>
      <c r="AO298" s="33">
        <f t="shared" si="278"/>
        <v>0</v>
      </c>
      <c r="AP298" s="33"/>
      <c r="AQ298" s="6">
        <f t="shared" si="279"/>
        <v>0</v>
      </c>
      <c r="AR298" s="6">
        <f t="shared" si="279"/>
        <v>0</v>
      </c>
      <c r="AS298" s="6">
        <f t="shared" si="279"/>
        <v>0</v>
      </c>
      <c r="AT298" s="6">
        <f t="shared" si="279"/>
        <v>0</v>
      </c>
      <c r="AU298" s="6">
        <f t="shared" si="279"/>
        <v>0</v>
      </c>
      <c r="AV298" s="6">
        <f t="shared" si="279"/>
        <v>0</v>
      </c>
      <c r="AW298" s="6">
        <f t="shared" si="279"/>
        <v>0</v>
      </c>
      <c r="AX298" s="6">
        <f t="shared" si="279"/>
        <v>0</v>
      </c>
      <c r="AY298" s="33">
        <f t="shared" si="279"/>
        <v>0</v>
      </c>
      <c r="AZ298" s="33"/>
      <c r="BA298" s="33"/>
      <c r="BB298" s="6">
        <f t="shared" si="280"/>
        <v>0</v>
      </c>
    </row>
    <row r="299" spans="1:54" s="1" customFormat="1" ht="24" customHeight="1">
      <c r="A299" s="42" t="s">
        <v>550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8" t="s">
        <v>551</v>
      </c>
      <c r="N299" s="38"/>
      <c r="O299" s="38" t="s">
        <v>67</v>
      </c>
      <c r="P299" s="38"/>
      <c r="Q299" s="38"/>
      <c r="R299" s="38" t="s">
        <v>68</v>
      </c>
      <c r="S299" s="38"/>
      <c r="T299" s="38"/>
      <c r="U299" s="33">
        <f t="shared" si="271"/>
        <v>0</v>
      </c>
      <c r="V299" s="33"/>
      <c r="W299" s="33">
        <f t="shared" si="272"/>
        <v>0</v>
      </c>
      <c r="X299" s="33"/>
      <c r="Y299" s="33">
        <f t="shared" si="273"/>
        <v>0</v>
      </c>
      <c r="Z299" s="33"/>
      <c r="AA299" s="6">
        <f t="shared" si="274"/>
        <v>0</v>
      </c>
      <c r="AB299" s="33">
        <f t="shared" si="274"/>
        <v>0</v>
      </c>
      <c r="AC299" s="33"/>
      <c r="AD299" s="6">
        <f t="shared" si="275"/>
        <v>0</v>
      </c>
      <c r="AE299" s="33">
        <f t="shared" si="275"/>
        <v>0</v>
      </c>
      <c r="AF299" s="33"/>
      <c r="AG299" s="6">
        <f t="shared" si="276"/>
        <v>0</v>
      </c>
      <c r="AH299" s="33">
        <f t="shared" si="276"/>
        <v>0</v>
      </c>
      <c r="AI299" s="33"/>
      <c r="AJ299" s="6">
        <f t="shared" si="277"/>
        <v>0</v>
      </c>
      <c r="AK299" s="33">
        <f t="shared" si="277"/>
        <v>0</v>
      </c>
      <c r="AL299" s="33"/>
      <c r="AM299" s="6">
        <f t="shared" si="278"/>
        <v>0</v>
      </c>
      <c r="AN299" s="6">
        <f t="shared" si="278"/>
        <v>0</v>
      </c>
      <c r="AO299" s="33">
        <f t="shared" si="278"/>
        <v>0</v>
      </c>
      <c r="AP299" s="33"/>
      <c r="AQ299" s="6">
        <f t="shared" si="279"/>
        <v>0</v>
      </c>
      <c r="AR299" s="6">
        <f t="shared" si="279"/>
        <v>0</v>
      </c>
      <c r="AS299" s="6">
        <f t="shared" si="279"/>
        <v>0</v>
      </c>
      <c r="AT299" s="6">
        <f t="shared" si="279"/>
        <v>0</v>
      </c>
      <c r="AU299" s="6">
        <f t="shared" si="279"/>
        <v>0</v>
      </c>
      <c r="AV299" s="6">
        <f t="shared" si="279"/>
        <v>0</v>
      </c>
      <c r="AW299" s="6">
        <f t="shared" si="279"/>
        <v>0</v>
      </c>
      <c r="AX299" s="6">
        <f t="shared" si="279"/>
        <v>0</v>
      </c>
      <c r="AY299" s="33">
        <f t="shared" si="279"/>
        <v>0</v>
      </c>
      <c r="AZ299" s="33"/>
      <c r="BA299" s="33"/>
      <c r="BB299" s="6">
        <f t="shared" si="280"/>
        <v>0</v>
      </c>
    </row>
    <row r="300" spans="1:54" s="1" customFormat="1" ht="33.950000000000003" customHeight="1">
      <c r="A300" s="41" t="s">
        <v>552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4" t="s">
        <v>553</v>
      </c>
      <c r="N300" s="44"/>
      <c r="O300" s="44" t="s">
        <v>67</v>
      </c>
      <c r="P300" s="44"/>
      <c r="Q300" s="44"/>
      <c r="R300" s="44" t="s">
        <v>68</v>
      </c>
      <c r="S300" s="44"/>
      <c r="T300" s="44"/>
      <c r="U300" s="33">
        <f t="shared" si="271"/>
        <v>0</v>
      </c>
      <c r="V300" s="33"/>
      <c r="W300" s="33">
        <f t="shared" si="272"/>
        <v>0</v>
      </c>
      <c r="X300" s="33"/>
      <c r="Y300" s="33">
        <f t="shared" si="273"/>
        <v>0</v>
      </c>
      <c r="Z300" s="33"/>
      <c r="AA300" s="6">
        <f t="shared" si="274"/>
        <v>0</v>
      </c>
      <c r="AB300" s="33">
        <f t="shared" si="274"/>
        <v>0</v>
      </c>
      <c r="AC300" s="33"/>
      <c r="AD300" s="6">
        <f t="shared" si="275"/>
        <v>0</v>
      </c>
      <c r="AE300" s="33">
        <f t="shared" si="275"/>
        <v>0</v>
      </c>
      <c r="AF300" s="33"/>
      <c r="AG300" s="6">
        <f t="shared" si="276"/>
        <v>0</v>
      </c>
      <c r="AH300" s="33">
        <f t="shared" si="276"/>
        <v>0</v>
      </c>
      <c r="AI300" s="33"/>
      <c r="AJ300" s="6">
        <f t="shared" si="277"/>
        <v>0</v>
      </c>
      <c r="AK300" s="33">
        <f t="shared" si="277"/>
        <v>0</v>
      </c>
      <c r="AL300" s="33"/>
      <c r="AM300" s="6">
        <f t="shared" si="278"/>
        <v>0</v>
      </c>
      <c r="AN300" s="6">
        <f t="shared" si="278"/>
        <v>0</v>
      </c>
      <c r="AO300" s="33">
        <f t="shared" si="278"/>
        <v>0</v>
      </c>
      <c r="AP300" s="33"/>
      <c r="AQ300" s="6">
        <f t="shared" si="279"/>
        <v>0</v>
      </c>
      <c r="AR300" s="6">
        <f t="shared" si="279"/>
        <v>0</v>
      </c>
      <c r="AS300" s="6">
        <f t="shared" si="279"/>
        <v>0</v>
      </c>
      <c r="AT300" s="6">
        <f t="shared" si="279"/>
        <v>0</v>
      </c>
      <c r="AU300" s="6">
        <f t="shared" si="279"/>
        <v>0</v>
      </c>
      <c r="AV300" s="6">
        <f t="shared" si="279"/>
        <v>0</v>
      </c>
      <c r="AW300" s="6">
        <f t="shared" si="279"/>
        <v>0</v>
      </c>
      <c r="AX300" s="6">
        <f t="shared" si="279"/>
        <v>0</v>
      </c>
      <c r="AY300" s="33">
        <f t="shared" si="279"/>
        <v>0</v>
      </c>
      <c r="AZ300" s="33"/>
      <c r="BA300" s="33"/>
      <c r="BB300" s="6">
        <f t="shared" si="280"/>
        <v>0</v>
      </c>
    </row>
    <row r="301" spans="1:54" s="1" customFormat="1" ht="24" customHeight="1">
      <c r="A301" s="41" t="s">
        <v>554</v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4" t="s">
        <v>555</v>
      </c>
      <c r="N301" s="44"/>
      <c r="O301" s="44" t="s">
        <v>67</v>
      </c>
      <c r="P301" s="44"/>
      <c r="Q301" s="44"/>
      <c r="R301" s="44" t="s">
        <v>68</v>
      </c>
      <c r="S301" s="44"/>
      <c r="T301" s="44"/>
      <c r="U301" s="33">
        <f t="shared" si="271"/>
        <v>0</v>
      </c>
      <c r="V301" s="33"/>
      <c r="W301" s="34" t="s">
        <v>243</v>
      </c>
      <c r="X301" s="34"/>
      <c r="Y301" s="33">
        <f t="shared" si="273"/>
        <v>0</v>
      </c>
      <c r="Z301" s="33"/>
      <c r="AA301" s="4" t="s">
        <v>243</v>
      </c>
      <c r="AB301" s="33">
        <f>0</f>
        <v>0</v>
      </c>
      <c r="AC301" s="33"/>
      <c r="AD301" s="4" t="s">
        <v>243</v>
      </c>
      <c r="AE301" s="33">
        <f>0</f>
        <v>0</v>
      </c>
      <c r="AF301" s="33"/>
      <c r="AG301" s="4" t="s">
        <v>243</v>
      </c>
      <c r="AH301" s="33">
        <f>0</f>
        <v>0</v>
      </c>
      <c r="AI301" s="33"/>
      <c r="AJ301" s="4" t="s">
        <v>243</v>
      </c>
      <c r="AK301" s="33">
        <f>0</f>
        <v>0</v>
      </c>
      <c r="AL301" s="33"/>
      <c r="AM301" s="4" t="s">
        <v>243</v>
      </c>
      <c r="AN301" s="6">
        <f>0</f>
        <v>0</v>
      </c>
      <c r="AO301" s="34" t="s">
        <v>243</v>
      </c>
      <c r="AP301" s="34"/>
      <c r="AQ301" s="6">
        <f>0</f>
        <v>0</v>
      </c>
      <c r="AR301" s="4" t="s">
        <v>243</v>
      </c>
      <c r="AS301" s="6">
        <f>0</f>
        <v>0</v>
      </c>
      <c r="AT301" s="4" t="s">
        <v>243</v>
      </c>
      <c r="AU301" s="6">
        <f>0</f>
        <v>0</v>
      </c>
      <c r="AV301" s="4" t="s">
        <v>243</v>
      </c>
      <c r="AW301" s="6">
        <f>0</f>
        <v>0</v>
      </c>
      <c r="AX301" s="4" t="s">
        <v>243</v>
      </c>
      <c r="AY301" s="33">
        <f>0</f>
        <v>0</v>
      </c>
      <c r="AZ301" s="33"/>
      <c r="BA301" s="33"/>
      <c r="BB301" s="4" t="s">
        <v>243</v>
      </c>
    </row>
    <row r="302" spans="1:54" s="1" customFormat="1" ht="14.1" customHeight="1">
      <c r="A302" s="41" t="s">
        <v>556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4" t="s">
        <v>557</v>
      </c>
      <c r="N302" s="44"/>
      <c r="O302" s="44" t="s">
        <v>67</v>
      </c>
      <c r="P302" s="44"/>
      <c r="Q302" s="44"/>
      <c r="R302" s="44" t="s">
        <v>68</v>
      </c>
      <c r="S302" s="44"/>
      <c r="T302" s="44"/>
      <c r="U302" s="33">
        <f t="shared" si="271"/>
        <v>0</v>
      </c>
      <c r="V302" s="33"/>
      <c r="W302" s="34" t="s">
        <v>243</v>
      </c>
      <c r="X302" s="34"/>
      <c r="Y302" s="33">
        <f t="shared" si="273"/>
        <v>0</v>
      </c>
      <c r="Z302" s="33"/>
      <c r="AA302" s="4" t="s">
        <v>243</v>
      </c>
      <c r="AB302" s="34" t="s">
        <v>243</v>
      </c>
      <c r="AC302" s="34"/>
      <c r="AD302" s="4" t="s">
        <v>243</v>
      </c>
      <c r="AE302" s="34" t="s">
        <v>243</v>
      </c>
      <c r="AF302" s="34"/>
      <c r="AG302" s="4" t="s">
        <v>243</v>
      </c>
      <c r="AH302" s="34" t="s">
        <v>243</v>
      </c>
      <c r="AI302" s="34"/>
      <c r="AJ302" s="4" t="s">
        <v>243</v>
      </c>
      <c r="AK302" s="34" t="s">
        <v>243</v>
      </c>
      <c r="AL302" s="34"/>
      <c r="AM302" s="4" t="s">
        <v>243</v>
      </c>
      <c r="AN302" s="6">
        <f>0</f>
        <v>0</v>
      </c>
      <c r="AO302" s="34" t="s">
        <v>243</v>
      </c>
      <c r="AP302" s="34"/>
      <c r="AQ302" s="6">
        <f>0</f>
        <v>0</v>
      </c>
      <c r="AR302" s="4" t="s">
        <v>243</v>
      </c>
      <c r="AS302" s="4" t="s">
        <v>243</v>
      </c>
      <c r="AT302" s="4" t="s">
        <v>243</v>
      </c>
      <c r="AU302" s="4" t="s">
        <v>243</v>
      </c>
      <c r="AV302" s="4" t="s">
        <v>243</v>
      </c>
      <c r="AW302" s="4" t="s">
        <v>243</v>
      </c>
      <c r="AX302" s="4" t="s">
        <v>243</v>
      </c>
      <c r="AY302" s="34" t="s">
        <v>243</v>
      </c>
      <c r="AZ302" s="34"/>
      <c r="BA302" s="34"/>
      <c r="BB302" s="4" t="s">
        <v>243</v>
      </c>
    </row>
    <row r="303" spans="1:54" s="1" customFormat="1" ht="33.950000000000003" customHeight="1">
      <c r="A303" s="41" t="s">
        <v>558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4" t="s">
        <v>559</v>
      </c>
      <c r="N303" s="44"/>
      <c r="O303" s="44" t="s">
        <v>67</v>
      </c>
      <c r="P303" s="44"/>
      <c r="Q303" s="44"/>
      <c r="R303" s="44" t="s">
        <v>68</v>
      </c>
      <c r="S303" s="44"/>
      <c r="T303" s="44"/>
      <c r="U303" s="33">
        <f t="shared" si="271"/>
        <v>0</v>
      </c>
      <c r="V303" s="33"/>
      <c r="W303" s="33">
        <f>0</f>
        <v>0</v>
      </c>
      <c r="X303" s="33"/>
      <c r="Y303" s="33">
        <f t="shared" si="273"/>
        <v>0</v>
      </c>
      <c r="Z303" s="33"/>
      <c r="AA303" s="6">
        <f>0</f>
        <v>0</v>
      </c>
      <c r="AB303" s="33">
        <f>0</f>
        <v>0</v>
      </c>
      <c r="AC303" s="33"/>
      <c r="AD303" s="6">
        <f>0</f>
        <v>0</v>
      </c>
      <c r="AE303" s="33">
        <f>0</f>
        <v>0</v>
      </c>
      <c r="AF303" s="33"/>
      <c r="AG303" s="6">
        <f>0</f>
        <v>0</v>
      </c>
      <c r="AH303" s="33">
        <f>0</f>
        <v>0</v>
      </c>
      <c r="AI303" s="33"/>
      <c r="AJ303" s="6">
        <f>0</f>
        <v>0</v>
      </c>
      <c r="AK303" s="33">
        <f>0</f>
        <v>0</v>
      </c>
      <c r="AL303" s="33"/>
      <c r="AM303" s="6">
        <f>0</f>
        <v>0</v>
      </c>
      <c r="AN303" s="6">
        <f>0</f>
        <v>0</v>
      </c>
      <c r="AO303" s="33">
        <f>0</f>
        <v>0</v>
      </c>
      <c r="AP303" s="33"/>
      <c r="AQ303" s="6">
        <f>0</f>
        <v>0</v>
      </c>
      <c r="AR303" s="6">
        <f t="shared" ref="AR303:AY304" si="281">0</f>
        <v>0</v>
      </c>
      <c r="AS303" s="6">
        <f t="shared" si="281"/>
        <v>0</v>
      </c>
      <c r="AT303" s="6">
        <f t="shared" si="281"/>
        <v>0</v>
      </c>
      <c r="AU303" s="6">
        <f t="shared" si="281"/>
        <v>0</v>
      </c>
      <c r="AV303" s="6">
        <f t="shared" si="281"/>
        <v>0</v>
      </c>
      <c r="AW303" s="6">
        <f t="shared" si="281"/>
        <v>0</v>
      </c>
      <c r="AX303" s="6">
        <f t="shared" si="281"/>
        <v>0</v>
      </c>
      <c r="AY303" s="33">
        <f t="shared" si="281"/>
        <v>0</v>
      </c>
      <c r="AZ303" s="33"/>
      <c r="BA303" s="33"/>
      <c r="BB303" s="6">
        <f>0</f>
        <v>0</v>
      </c>
    </row>
    <row r="304" spans="1:54" s="1" customFormat="1" ht="24" customHeight="1">
      <c r="A304" s="41" t="s">
        <v>560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4" t="s">
        <v>561</v>
      </c>
      <c r="N304" s="44"/>
      <c r="O304" s="44" t="s">
        <v>67</v>
      </c>
      <c r="P304" s="44"/>
      <c r="Q304" s="44"/>
      <c r="R304" s="44" t="s">
        <v>68</v>
      </c>
      <c r="S304" s="44"/>
      <c r="T304" s="44"/>
      <c r="U304" s="33">
        <f t="shared" si="271"/>
        <v>0</v>
      </c>
      <c r="V304" s="33"/>
      <c r="W304" s="33">
        <f>0</f>
        <v>0</v>
      </c>
      <c r="X304" s="33"/>
      <c r="Y304" s="33">
        <f t="shared" si="273"/>
        <v>0</v>
      </c>
      <c r="Z304" s="33"/>
      <c r="AA304" s="6">
        <f>0</f>
        <v>0</v>
      </c>
      <c r="AB304" s="33">
        <f>0</f>
        <v>0</v>
      </c>
      <c r="AC304" s="33"/>
      <c r="AD304" s="6">
        <f>0</f>
        <v>0</v>
      </c>
      <c r="AE304" s="33">
        <f>0</f>
        <v>0</v>
      </c>
      <c r="AF304" s="33"/>
      <c r="AG304" s="6">
        <f>0</f>
        <v>0</v>
      </c>
      <c r="AH304" s="33">
        <f>0</f>
        <v>0</v>
      </c>
      <c r="AI304" s="33"/>
      <c r="AJ304" s="6">
        <f>0</f>
        <v>0</v>
      </c>
      <c r="AK304" s="33">
        <f>0</f>
        <v>0</v>
      </c>
      <c r="AL304" s="33"/>
      <c r="AM304" s="6">
        <f>0</f>
        <v>0</v>
      </c>
      <c r="AN304" s="6">
        <f>0</f>
        <v>0</v>
      </c>
      <c r="AO304" s="33">
        <f>0</f>
        <v>0</v>
      </c>
      <c r="AP304" s="33"/>
      <c r="AQ304" s="6">
        <f>0</f>
        <v>0</v>
      </c>
      <c r="AR304" s="6">
        <f t="shared" si="281"/>
        <v>0</v>
      </c>
      <c r="AS304" s="6">
        <f t="shared" si="281"/>
        <v>0</v>
      </c>
      <c r="AT304" s="6">
        <f t="shared" si="281"/>
        <v>0</v>
      </c>
      <c r="AU304" s="6">
        <f t="shared" si="281"/>
        <v>0</v>
      </c>
      <c r="AV304" s="6">
        <f t="shared" si="281"/>
        <v>0</v>
      </c>
      <c r="AW304" s="6">
        <f t="shared" si="281"/>
        <v>0</v>
      </c>
      <c r="AX304" s="6">
        <f t="shared" si="281"/>
        <v>0</v>
      </c>
      <c r="AY304" s="33">
        <f t="shared" si="281"/>
        <v>0</v>
      </c>
      <c r="AZ304" s="33"/>
      <c r="BA304" s="33"/>
      <c r="BB304" s="6">
        <f>0</f>
        <v>0</v>
      </c>
    </row>
    <row r="305" spans="1:54" s="1" customFormat="1" ht="14.1" customHeight="1">
      <c r="A305" s="35" t="s">
        <v>562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 t="s">
        <v>16</v>
      </c>
      <c r="N305" s="36"/>
      <c r="O305" s="36" t="s">
        <v>16</v>
      </c>
      <c r="P305" s="36"/>
      <c r="Q305" s="36"/>
      <c r="R305" s="36" t="s">
        <v>16</v>
      </c>
      <c r="S305" s="36"/>
      <c r="T305" s="36"/>
      <c r="U305" s="29" t="s">
        <v>16</v>
      </c>
      <c r="V305" s="29"/>
      <c r="W305" s="29" t="s">
        <v>16</v>
      </c>
      <c r="X305" s="29"/>
      <c r="Y305" s="29" t="s">
        <v>16</v>
      </c>
      <c r="Z305" s="29"/>
      <c r="AA305" s="7" t="s">
        <v>16</v>
      </c>
      <c r="AB305" s="29" t="s">
        <v>16</v>
      </c>
      <c r="AC305" s="29"/>
      <c r="AD305" s="7" t="s">
        <v>16</v>
      </c>
      <c r="AE305" s="29" t="s">
        <v>16</v>
      </c>
      <c r="AF305" s="29"/>
      <c r="AG305" s="7" t="s">
        <v>16</v>
      </c>
      <c r="AH305" s="29" t="s">
        <v>16</v>
      </c>
      <c r="AI305" s="29"/>
      <c r="AJ305" s="7" t="s">
        <v>16</v>
      </c>
      <c r="AK305" s="29" t="s">
        <v>16</v>
      </c>
      <c r="AL305" s="29"/>
      <c r="AM305" s="7" t="s">
        <v>16</v>
      </c>
      <c r="AN305" s="7" t="s">
        <v>16</v>
      </c>
      <c r="AO305" s="29" t="s">
        <v>16</v>
      </c>
      <c r="AP305" s="29"/>
      <c r="AQ305" s="7" t="s">
        <v>16</v>
      </c>
      <c r="AR305" s="7" t="s">
        <v>16</v>
      </c>
      <c r="AS305" s="7" t="s">
        <v>16</v>
      </c>
      <c r="AT305" s="7" t="s">
        <v>16</v>
      </c>
      <c r="AU305" s="7" t="s">
        <v>16</v>
      </c>
      <c r="AV305" s="7" t="s">
        <v>16</v>
      </c>
      <c r="AW305" s="7" t="s">
        <v>16</v>
      </c>
      <c r="AX305" s="7" t="s">
        <v>16</v>
      </c>
      <c r="AY305" s="29" t="s">
        <v>16</v>
      </c>
      <c r="AZ305" s="29"/>
      <c r="BA305" s="29"/>
      <c r="BB305" s="7" t="s">
        <v>16</v>
      </c>
    </row>
    <row r="306" spans="1:54" s="1" customFormat="1" ht="14.1" customHeight="1">
      <c r="A306" s="10" t="s">
        <v>16</v>
      </c>
      <c r="B306" s="51" t="s">
        <v>563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31" t="s">
        <v>564</v>
      </c>
      <c r="N306" s="31"/>
      <c r="O306" s="31" t="s">
        <v>67</v>
      </c>
      <c r="P306" s="31"/>
      <c r="Q306" s="31"/>
      <c r="R306" s="31" t="s">
        <v>68</v>
      </c>
      <c r="S306" s="31"/>
      <c r="T306" s="31"/>
      <c r="U306" s="27">
        <f>0</f>
        <v>0</v>
      </c>
      <c r="V306" s="27"/>
      <c r="W306" s="27">
        <f>0</f>
        <v>0</v>
      </c>
      <c r="X306" s="27"/>
      <c r="Y306" s="27">
        <f>0</f>
        <v>0</v>
      </c>
      <c r="Z306" s="27"/>
      <c r="AA306" s="8">
        <f t="shared" ref="AA306:AB309" si="282">0</f>
        <v>0</v>
      </c>
      <c r="AB306" s="27">
        <f t="shared" si="282"/>
        <v>0</v>
      </c>
      <c r="AC306" s="27"/>
      <c r="AD306" s="8">
        <f t="shared" ref="AD306:AE309" si="283">0</f>
        <v>0</v>
      </c>
      <c r="AE306" s="27">
        <f t="shared" si="283"/>
        <v>0</v>
      </c>
      <c r="AF306" s="27"/>
      <c r="AG306" s="8">
        <f t="shared" ref="AG306:AH309" si="284">0</f>
        <v>0</v>
      </c>
      <c r="AH306" s="27">
        <f t="shared" si="284"/>
        <v>0</v>
      </c>
      <c r="AI306" s="27"/>
      <c r="AJ306" s="8">
        <f t="shared" ref="AJ306:AK308" si="285">0</f>
        <v>0</v>
      </c>
      <c r="AK306" s="27">
        <f t="shared" si="285"/>
        <v>0</v>
      </c>
      <c r="AL306" s="27"/>
      <c r="AM306" s="8">
        <f t="shared" ref="AM306:AO308" si="286">0</f>
        <v>0</v>
      </c>
      <c r="AN306" s="8">
        <f t="shared" si="286"/>
        <v>0</v>
      </c>
      <c r="AO306" s="27">
        <f t="shared" si="286"/>
        <v>0</v>
      </c>
      <c r="AP306" s="27"/>
      <c r="AQ306" s="8">
        <f t="shared" ref="AQ306:AY308" si="287">0</f>
        <v>0</v>
      </c>
      <c r="AR306" s="8">
        <f t="shared" si="287"/>
        <v>0</v>
      </c>
      <c r="AS306" s="8">
        <f t="shared" si="287"/>
        <v>0</v>
      </c>
      <c r="AT306" s="8">
        <f t="shared" si="287"/>
        <v>0</v>
      </c>
      <c r="AU306" s="8">
        <f t="shared" si="287"/>
        <v>0</v>
      </c>
      <c r="AV306" s="8">
        <f t="shared" si="287"/>
        <v>0</v>
      </c>
      <c r="AW306" s="8">
        <f t="shared" si="287"/>
        <v>0</v>
      </c>
      <c r="AX306" s="8">
        <f t="shared" si="287"/>
        <v>0</v>
      </c>
      <c r="AY306" s="27">
        <f t="shared" si="287"/>
        <v>0</v>
      </c>
      <c r="AZ306" s="27"/>
      <c r="BA306" s="27"/>
      <c r="BB306" s="8">
        <f>0</f>
        <v>0</v>
      </c>
    </row>
    <row r="307" spans="1:54" s="1" customFormat="1" ht="14.1" customHeight="1">
      <c r="A307" s="11" t="s">
        <v>16</v>
      </c>
      <c r="B307" s="50" t="s">
        <v>565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38" t="s">
        <v>566</v>
      </c>
      <c r="N307" s="38"/>
      <c r="O307" s="38" t="s">
        <v>67</v>
      </c>
      <c r="P307" s="38"/>
      <c r="Q307" s="38"/>
      <c r="R307" s="38" t="s">
        <v>68</v>
      </c>
      <c r="S307" s="38"/>
      <c r="T307" s="38"/>
      <c r="U307" s="33">
        <f>0</f>
        <v>0</v>
      </c>
      <c r="V307" s="33"/>
      <c r="W307" s="33">
        <f>0</f>
        <v>0</v>
      </c>
      <c r="X307" s="33"/>
      <c r="Y307" s="33">
        <f>0</f>
        <v>0</v>
      </c>
      <c r="Z307" s="33"/>
      <c r="AA307" s="6">
        <f t="shared" si="282"/>
        <v>0</v>
      </c>
      <c r="AB307" s="33">
        <f t="shared" si="282"/>
        <v>0</v>
      </c>
      <c r="AC307" s="33"/>
      <c r="AD307" s="6">
        <f t="shared" si="283"/>
        <v>0</v>
      </c>
      <c r="AE307" s="33">
        <f t="shared" si="283"/>
        <v>0</v>
      </c>
      <c r="AF307" s="33"/>
      <c r="AG307" s="6">
        <f t="shared" si="284"/>
        <v>0</v>
      </c>
      <c r="AH307" s="33">
        <f t="shared" si="284"/>
        <v>0</v>
      </c>
      <c r="AI307" s="33"/>
      <c r="AJ307" s="6">
        <f t="shared" si="285"/>
        <v>0</v>
      </c>
      <c r="AK307" s="33">
        <f t="shared" si="285"/>
        <v>0</v>
      </c>
      <c r="AL307" s="33"/>
      <c r="AM307" s="6">
        <f t="shared" si="286"/>
        <v>0</v>
      </c>
      <c r="AN307" s="6">
        <f t="shared" si="286"/>
        <v>0</v>
      </c>
      <c r="AO307" s="33">
        <f t="shared" si="286"/>
        <v>0</v>
      </c>
      <c r="AP307" s="33"/>
      <c r="AQ307" s="6">
        <f t="shared" si="287"/>
        <v>0</v>
      </c>
      <c r="AR307" s="6">
        <f t="shared" si="287"/>
        <v>0</v>
      </c>
      <c r="AS307" s="6">
        <f t="shared" si="287"/>
        <v>0</v>
      </c>
      <c r="AT307" s="6">
        <f t="shared" si="287"/>
        <v>0</v>
      </c>
      <c r="AU307" s="6">
        <f t="shared" si="287"/>
        <v>0</v>
      </c>
      <c r="AV307" s="6">
        <f t="shared" si="287"/>
        <v>0</v>
      </c>
      <c r="AW307" s="6">
        <f t="shared" si="287"/>
        <v>0</v>
      </c>
      <c r="AX307" s="6">
        <f t="shared" si="287"/>
        <v>0</v>
      </c>
      <c r="AY307" s="33">
        <f t="shared" si="287"/>
        <v>0</v>
      </c>
      <c r="AZ307" s="33"/>
      <c r="BA307" s="33"/>
      <c r="BB307" s="6">
        <f>0</f>
        <v>0</v>
      </c>
    </row>
    <row r="308" spans="1:54" s="1" customFormat="1" ht="14.1" customHeight="1">
      <c r="A308" s="41" t="s">
        <v>567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4" t="s">
        <v>568</v>
      </c>
      <c r="N308" s="44"/>
      <c r="O308" s="44" t="s">
        <v>67</v>
      </c>
      <c r="P308" s="44"/>
      <c r="Q308" s="44"/>
      <c r="R308" s="44" t="s">
        <v>68</v>
      </c>
      <c r="S308" s="44"/>
      <c r="T308" s="44"/>
      <c r="U308" s="33">
        <f>0</f>
        <v>0</v>
      </c>
      <c r="V308" s="33"/>
      <c r="W308" s="33">
        <f>0</f>
        <v>0</v>
      </c>
      <c r="X308" s="33"/>
      <c r="Y308" s="33">
        <f>0</f>
        <v>0</v>
      </c>
      <c r="Z308" s="33"/>
      <c r="AA308" s="6">
        <f t="shared" si="282"/>
        <v>0</v>
      </c>
      <c r="AB308" s="33">
        <f t="shared" si="282"/>
        <v>0</v>
      </c>
      <c r="AC308" s="33"/>
      <c r="AD308" s="6">
        <f t="shared" si="283"/>
        <v>0</v>
      </c>
      <c r="AE308" s="33">
        <f t="shared" si="283"/>
        <v>0</v>
      </c>
      <c r="AF308" s="33"/>
      <c r="AG308" s="6">
        <f t="shared" si="284"/>
        <v>0</v>
      </c>
      <c r="AH308" s="33">
        <f t="shared" si="284"/>
        <v>0</v>
      </c>
      <c r="AI308" s="33"/>
      <c r="AJ308" s="6">
        <f t="shared" si="285"/>
        <v>0</v>
      </c>
      <c r="AK308" s="33">
        <f t="shared" si="285"/>
        <v>0</v>
      </c>
      <c r="AL308" s="33"/>
      <c r="AM308" s="6">
        <f t="shared" si="286"/>
        <v>0</v>
      </c>
      <c r="AN308" s="6">
        <f t="shared" si="286"/>
        <v>0</v>
      </c>
      <c r="AO308" s="33">
        <f t="shared" si="286"/>
        <v>0</v>
      </c>
      <c r="AP308" s="33"/>
      <c r="AQ308" s="6">
        <f t="shared" si="287"/>
        <v>0</v>
      </c>
      <c r="AR308" s="6">
        <f t="shared" si="287"/>
        <v>0</v>
      </c>
      <c r="AS308" s="6">
        <f t="shared" si="287"/>
        <v>0</v>
      </c>
      <c r="AT308" s="6">
        <f t="shared" si="287"/>
        <v>0</v>
      </c>
      <c r="AU308" s="6">
        <f t="shared" si="287"/>
        <v>0</v>
      </c>
      <c r="AV308" s="6">
        <f t="shared" si="287"/>
        <v>0</v>
      </c>
      <c r="AW308" s="6">
        <f t="shared" si="287"/>
        <v>0</v>
      </c>
      <c r="AX308" s="6">
        <f t="shared" si="287"/>
        <v>0</v>
      </c>
      <c r="AY308" s="33">
        <f t="shared" si="287"/>
        <v>0</v>
      </c>
      <c r="AZ308" s="33"/>
      <c r="BA308" s="33"/>
      <c r="BB308" s="6">
        <f>0</f>
        <v>0</v>
      </c>
    </row>
    <row r="309" spans="1:54" s="1" customFormat="1" ht="14.1" customHeight="1">
      <c r="A309" s="41" t="s">
        <v>569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4" t="s">
        <v>570</v>
      </c>
      <c r="N309" s="44"/>
      <c r="O309" s="44" t="s">
        <v>67</v>
      </c>
      <c r="P309" s="44"/>
      <c r="Q309" s="44"/>
      <c r="R309" s="44" t="s">
        <v>68</v>
      </c>
      <c r="S309" s="44"/>
      <c r="T309" s="44"/>
      <c r="U309" s="33">
        <f>23026260.9</f>
        <v>23026260.899999999</v>
      </c>
      <c r="V309" s="33"/>
      <c r="W309" s="33">
        <f>0</f>
        <v>0</v>
      </c>
      <c r="X309" s="33"/>
      <c r="Y309" s="33">
        <f>0</f>
        <v>0</v>
      </c>
      <c r="Z309" s="33"/>
      <c r="AA309" s="6">
        <f t="shared" si="282"/>
        <v>0</v>
      </c>
      <c r="AB309" s="33">
        <f t="shared" si="282"/>
        <v>0</v>
      </c>
      <c r="AC309" s="33"/>
      <c r="AD309" s="6">
        <f t="shared" si="283"/>
        <v>0</v>
      </c>
      <c r="AE309" s="33">
        <f t="shared" si="283"/>
        <v>0</v>
      </c>
      <c r="AF309" s="33"/>
      <c r="AG309" s="6">
        <f t="shared" si="284"/>
        <v>0</v>
      </c>
      <c r="AH309" s="33">
        <f t="shared" si="284"/>
        <v>0</v>
      </c>
      <c r="AI309" s="33"/>
      <c r="AJ309" s="6">
        <f>0</f>
        <v>0</v>
      </c>
      <c r="AK309" s="33">
        <f>23026260.9</f>
        <v>23026260.899999999</v>
      </c>
      <c r="AL309" s="33"/>
      <c r="AM309" s="6">
        <f>0</f>
        <v>0</v>
      </c>
      <c r="AN309" s="6">
        <f>17552745.51</f>
        <v>17552745.510000002</v>
      </c>
      <c r="AO309" s="33">
        <f>0</f>
        <v>0</v>
      </c>
      <c r="AP309" s="33"/>
      <c r="AQ309" s="6">
        <f t="shared" ref="AQ309:AX309" si="288">0</f>
        <v>0</v>
      </c>
      <c r="AR309" s="6">
        <f t="shared" si="288"/>
        <v>0</v>
      </c>
      <c r="AS309" s="6">
        <f t="shared" si="288"/>
        <v>0</v>
      </c>
      <c r="AT309" s="6">
        <f t="shared" si="288"/>
        <v>0</v>
      </c>
      <c r="AU309" s="6">
        <f t="shared" si="288"/>
        <v>0</v>
      </c>
      <c r="AV309" s="6">
        <f t="shared" si="288"/>
        <v>0</v>
      </c>
      <c r="AW309" s="6">
        <f t="shared" si="288"/>
        <v>0</v>
      </c>
      <c r="AX309" s="6">
        <f t="shared" si="288"/>
        <v>0</v>
      </c>
      <c r="AY309" s="33">
        <f>17552745.51</f>
        <v>17552745.510000002</v>
      </c>
      <c r="AZ309" s="33"/>
      <c r="BA309" s="33"/>
      <c r="BB309" s="6">
        <f>0</f>
        <v>0</v>
      </c>
    </row>
    <row r="310" spans="1:54" s="1" customFormat="1" ht="14.1" customHeight="1">
      <c r="A310" s="55" t="s">
        <v>16</v>
      </c>
      <c r="B310" s="55"/>
      <c r="C310" s="55"/>
      <c r="D310" s="52" t="s">
        <v>144</v>
      </c>
      <c r="E310" s="52"/>
      <c r="F310" s="52"/>
      <c r="G310" s="52"/>
      <c r="H310" s="52"/>
      <c r="I310" s="52"/>
      <c r="J310" s="52"/>
      <c r="K310" s="52"/>
      <c r="L310" s="52"/>
      <c r="M310" s="36" t="s">
        <v>16</v>
      </c>
      <c r="N310" s="36"/>
      <c r="O310" s="36" t="s">
        <v>16</v>
      </c>
      <c r="P310" s="36"/>
      <c r="Q310" s="36"/>
      <c r="R310" s="36" t="s">
        <v>16</v>
      </c>
      <c r="S310" s="36"/>
      <c r="T310" s="36"/>
      <c r="U310" s="29" t="s">
        <v>16</v>
      </c>
      <c r="V310" s="29"/>
      <c r="W310" s="29" t="s">
        <v>16</v>
      </c>
      <c r="X310" s="29"/>
      <c r="Y310" s="29" t="s">
        <v>16</v>
      </c>
      <c r="Z310" s="29"/>
      <c r="AA310" s="7" t="s">
        <v>16</v>
      </c>
      <c r="AB310" s="29" t="s">
        <v>16</v>
      </c>
      <c r="AC310" s="29"/>
      <c r="AD310" s="7" t="s">
        <v>16</v>
      </c>
      <c r="AE310" s="29" t="s">
        <v>16</v>
      </c>
      <c r="AF310" s="29"/>
      <c r="AG310" s="7" t="s">
        <v>16</v>
      </c>
      <c r="AH310" s="29" t="s">
        <v>16</v>
      </c>
      <c r="AI310" s="29"/>
      <c r="AJ310" s="7" t="s">
        <v>16</v>
      </c>
      <c r="AK310" s="29" t="s">
        <v>16</v>
      </c>
      <c r="AL310" s="29"/>
      <c r="AM310" s="7" t="s">
        <v>16</v>
      </c>
      <c r="AN310" s="7" t="s">
        <v>16</v>
      </c>
      <c r="AO310" s="29" t="s">
        <v>16</v>
      </c>
      <c r="AP310" s="29"/>
      <c r="AQ310" s="7" t="s">
        <v>16</v>
      </c>
      <c r="AR310" s="7" t="s">
        <v>16</v>
      </c>
      <c r="AS310" s="7" t="s">
        <v>16</v>
      </c>
      <c r="AT310" s="7" t="s">
        <v>16</v>
      </c>
      <c r="AU310" s="7" t="s">
        <v>16</v>
      </c>
      <c r="AV310" s="7" t="s">
        <v>16</v>
      </c>
      <c r="AW310" s="7" t="s">
        <v>16</v>
      </c>
      <c r="AX310" s="7" t="s">
        <v>16</v>
      </c>
      <c r="AY310" s="29" t="s">
        <v>16</v>
      </c>
      <c r="AZ310" s="29"/>
      <c r="BA310" s="29"/>
      <c r="BB310" s="7" t="s">
        <v>16</v>
      </c>
    </row>
    <row r="311" spans="1:54" s="1" customFormat="1" ht="14.1" customHeight="1">
      <c r="A311" s="54" t="s">
        <v>16</v>
      </c>
      <c r="B311" s="54"/>
      <c r="C311" s="54"/>
      <c r="D311" s="51" t="s">
        <v>571</v>
      </c>
      <c r="E311" s="51"/>
      <c r="F311" s="51"/>
      <c r="G311" s="51"/>
      <c r="H311" s="51"/>
      <c r="I311" s="51"/>
      <c r="J311" s="51"/>
      <c r="K311" s="51"/>
      <c r="L311" s="51"/>
      <c r="M311" s="31" t="s">
        <v>572</v>
      </c>
      <c r="N311" s="31"/>
      <c r="O311" s="31" t="s">
        <v>67</v>
      </c>
      <c r="P311" s="31"/>
      <c r="Q311" s="31"/>
      <c r="R311" s="31" t="s">
        <v>68</v>
      </c>
      <c r="S311" s="31"/>
      <c r="T311" s="31"/>
      <c r="U311" s="27">
        <f>0</f>
        <v>0</v>
      </c>
      <c r="V311" s="27"/>
      <c r="W311" s="27">
        <f>0</f>
        <v>0</v>
      </c>
      <c r="X311" s="27"/>
      <c r="Y311" s="27">
        <f>0</f>
        <v>0</v>
      </c>
      <c r="Z311" s="27"/>
      <c r="AA311" s="8">
        <f t="shared" ref="AA311:AB314" si="289">0</f>
        <v>0</v>
      </c>
      <c r="AB311" s="27">
        <f t="shared" si="289"/>
        <v>0</v>
      </c>
      <c r="AC311" s="27"/>
      <c r="AD311" s="8">
        <f t="shared" ref="AD311:AE314" si="290">0</f>
        <v>0</v>
      </c>
      <c r="AE311" s="27">
        <f t="shared" si="290"/>
        <v>0</v>
      </c>
      <c r="AF311" s="27"/>
      <c r="AG311" s="8">
        <f t="shared" ref="AG311:AH314" si="291">0</f>
        <v>0</v>
      </c>
      <c r="AH311" s="27">
        <f t="shared" si="291"/>
        <v>0</v>
      </c>
      <c r="AI311" s="27"/>
      <c r="AJ311" s="8">
        <f t="shared" ref="AJ311:AK314" si="292">0</f>
        <v>0</v>
      </c>
      <c r="AK311" s="27">
        <f t="shared" si="292"/>
        <v>0</v>
      </c>
      <c r="AL311" s="27"/>
      <c r="AM311" s="8">
        <f t="shared" ref="AM311:AO314" si="293">0</f>
        <v>0</v>
      </c>
      <c r="AN311" s="8">
        <f t="shared" si="293"/>
        <v>0</v>
      </c>
      <c r="AO311" s="27">
        <f t="shared" si="293"/>
        <v>0</v>
      </c>
      <c r="AP311" s="27"/>
      <c r="AQ311" s="8">
        <f t="shared" ref="AQ311:AY315" si="294">0</f>
        <v>0</v>
      </c>
      <c r="AR311" s="8">
        <f t="shared" si="294"/>
        <v>0</v>
      </c>
      <c r="AS311" s="8">
        <f t="shared" si="294"/>
        <v>0</v>
      </c>
      <c r="AT311" s="8">
        <f t="shared" si="294"/>
        <v>0</v>
      </c>
      <c r="AU311" s="8">
        <f t="shared" si="294"/>
        <v>0</v>
      </c>
      <c r="AV311" s="8">
        <f t="shared" si="294"/>
        <v>0</v>
      </c>
      <c r="AW311" s="8">
        <f t="shared" si="294"/>
        <v>0</v>
      </c>
      <c r="AX311" s="8">
        <f t="shared" si="294"/>
        <v>0</v>
      </c>
      <c r="AY311" s="27">
        <f t="shared" si="294"/>
        <v>0</v>
      </c>
      <c r="AZ311" s="27"/>
      <c r="BA311" s="27"/>
      <c r="BB311" s="8">
        <f>0</f>
        <v>0</v>
      </c>
    </row>
    <row r="312" spans="1:54" s="1" customFormat="1" ht="45" customHeight="1">
      <c r="A312" s="53" t="s">
        <v>16</v>
      </c>
      <c r="B312" s="53"/>
      <c r="C312" s="53"/>
      <c r="D312" s="50" t="s">
        <v>573</v>
      </c>
      <c r="E312" s="50"/>
      <c r="F312" s="50"/>
      <c r="G312" s="50"/>
      <c r="H312" s="50"/>
      <c r="I312" s="50"/>
      <c r="J312" s="50"/>
      <c r="K312" s="50"/>
      <c r="L312" s="50"/>
      <c r="M312" s="38" t="s">
        <v>574</v>
      </c>
      <c r="N312" s="38"/>
      <c r="O312" s="38" t="s">
        <v>67</v>
      </c>
      <c r="P312" s="38"/>
      <c r="Q312" s="38"/>
      <c r="R312" s="38" t="s">
        <v>68</v>
      </c>
      <c r="S312" s="38"/>
      <c r="T312" s="38"/>
      <c r="U312" s="33">
        <f>0</f>
        <v>0</v>
      </c>
      <c r="V312" s="33"/>
      <c r="W312" s="33">
        <f>0</f>
        <v>0</v>
      </c>
      <c r="X312" s="33"/>
      <c r="Y312" s="33">
        <f>0</f>
        <v>0</v>
      </c>
      <c r="Z312" s="33"/>
      <c r="AA312" s="6">
        <f t="shared" si="289"/>
        <v>0</v>
      </c>
      <c r="AB312" s="33">
        <f t="shared" si="289"/>
        <v>0</v>
      </c>
      <c r="AC312" s="33"/>
      <c r="AD312" s="6">
        <f t="shared" si="290"/>
        <v>0</v>
      </c>
      <c r="AE312" s="33">
        <f t="shared" si="290"/>
        <v>0</v>
      </c>
      <c r="AF312" s="33"/>
      <c r="AG312" s="6">
        <f t="shared" si="291"/>
        <v>0</v>
      </c>
      <c r="AH312" s="33">
        <f t="shared" si="291"/>
        <v>0</v>
      </c>
      <c r="AI312" s="33"/>
      <c r="AJ312" s="6">
        <f t="shared" si="292"/>
        <v>0</v>
      </c>
      <c r="AK312" s="33">
        <f t="shared" si="292"/>
        <v>0</v>
      </c>
      <c r="AL312" s="33"/>
      <c r="AM312" s="6">
        <f t="shared" si="293"/>
        <v>0</v>
      </c>
      <c r="AN312" s="6">
        <f t="shared" si="293"/>
        <v>0</v>
      </c>
      <c r="AO312" s="33">
        <f t="shared" si="293"/>
        <v>0</v>
      </c>
      <c r="AP312" s="33"/>
      <c r="AQ312" s="6">
        <f t="shared" si="294"/>
        <v>0</v>
      </c>
      <c r="AR312" s="6">
        <f t="shared" si="294"/>
        <v>0</v>
      </c>
      <c r="AS312" s="6">
        <f t="shared" si="294"/>
        <v>0</v>
      </c>
      <c r="AT312" s="6">
        <f t="shared" si="294"/>
        <v>0</v>
      </c>
      <c r="AU312" s="6">
        <f t="shared" si="294"/>
        <v>0</v>
      </c>
      <c r="AV312" s="6">
        <f t="shared" si="294"/>
        <v>0</v>
      </c>
      <c r="AW312" s="6">
        <f t="shared" si="294"/>
        <v>0</v>
      </c>
      <c r="AX312" s="6">
        <f t="shared" si="294"/>
        <v>0</v>
      </c>
      <c r="AY312" s="33">
        <f t="shared" si="294"/>
        <v>0</v>
      </c>
      <c r="AZ312" s="33"/>
      <c r="BA312" s="33"/>
      <c r="BB312" s="6">
        <f>0</f>
        <v>0</v>
      </c>
    </row>
    <row r="313" spans="1:54" s="1" customFormat="1" ht="24" customHeight="1">
      <c r="A313" s="42" t="s">
        <v>575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8" t="s">
        <v>576</v>
      </c>
      <c r="N313" s="38"/>
      <c r="O313" s="38" t="s">
        <v>67</v>
      </c>
      <c r="P313" s="38"/>
      <c r="Q313" s="38"/>
      <c r="R313" s="38" t="s">
        <v>68</v>
      </c>
      <c r="S313" s="38"/>
      <c r="T313" s="38"/>
      <c r="U313" s="33">
        <f>0</f>
        <v>0</v>
      </c>
      <c r="V313" s="33"/>
      <c r="W313" s="33">
        <f>0</f>
        <v>0</v>
      </c>
      <c r="X313" s="33"/>
      <c r="Y313" s="33">
        <f>0</f>
        <v>0</v>
      </c>
      <c r="Z313" s="33"/>
      <c r="AA313" s="6">
        <f t="shared" si="289"/>
        <v>0</v>
      </c>
      <c r="AB313" s="33">
        <f t="shared" si="289"/>
        <v>0</v>
      </c>
      <c r="AC313" s="33"/>
      <c r="AD313" s="6">
        <f t="shared" si="290"/>
        <v>0</v>
      </c>
      <c r="AE313" s="33">
        <f t="shared" si="290"/>
        <v>0</v>
      </c>
      <c r="AF313" s="33"/>
      <c r="AG313" s="6">
        <f t="shared" si="291"/>
        <v>0</v>
      </c>
      <c r="AH313" s="33">
        <f t="shared" si="291"/>
        <v>0</v>
      </c>
      <c r="AI313" s="33"/>
      <c r="AJ313" s="6">
        <f t="shared" si="292"/>
        <v>0</v>
      </c>
      <c r="AK313" s="33">
        <f t="shared" si="292"/>
        <v>0</v>
      </c>
      <c r="AL313" s="33"/>
      <c r="AM313" s="6">
        <f t="shared" si="293"/>
        <v>0</v>
      </c>
      <c r="AN313" s="6">
        <f t="shared" si="293"/>
        <v>0</v>
      </c>
      <c r="AO313" s="33">
        <f t="shared" si="293"/>
        <v>0</v>
      </c>
      <c r="AP313" s="33"/>
      <c r="AQ313" s="6">
        <f t="shared" si="294"/>
        <v>0</v>
      </c>
      <c r="AR313" s="6">
        <f t="shared" si="294"/>
        <v>0</v>
      </c>
      <c r="AS313" s="6">
        <f t="shared" si="294"/>
        <v>0</v>
      </c>
      <c r="AT313" s="6">
        <f t="shared" si="294"/>
        <v>0</v>
      </c>
      <c r="AU313" s="6">
        <f t="shared" si="294"/>
        <v>0</v>
      </c>
      <c r="AV313" s="6">
        <f t="shared" si="294"/>
        <v>0</v>
      </c>
      <c r="AW313" s="6">
        <f t="shared" si="294"/>
        <v>0</v>
      </c>
      <c r="AX313" s="6">
        <f t="shared" si="294"/>
        <v>0</v>
      </c>
      <c r="AY313" s="33">
        <f t="shared" si="294"/>
        <v>0</v>
      </c>
      <c r="AZ313" s="33"/>
      <c r="BA313" s="33"/>
      <c r="BB313" s="6">
        <f>0</f>
        <v>0</v>
      </c>
    </row>
    <row r="314" spans="1:54" s="1" customFormat="1" ht="14.1" customHeight="1">
      <c r="A314" s="41" t="s">
        <v>577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4" t="s">
        <v>578</v>
      </c>
      <c r="N314" s="44"/>
      <c r="O314" s="44" t="s">
        <v>67</v>
      </c>
      <c r="P314" s="44"/>
      <c r="Q314" s="44"/>
      <c r="R314" s="44" t="s">
        <v>68</v>
      </c>
      <c r="S314" s="44"/>
      <c r="T314" s="44"/>
      <c r="U314" s="33">
        <f>0</f>
        <v>0</v>
      </c>
      <c r="V314" s="33"/>
      <c r="W314" s="33">
        <f>0</f>
        <v>0</v>
      </c>
      <c r="X314" s="33"/>
      <c r="Y314" s="33">
        <f>0</f>
        <v>0</v>
      </c>
      <c r="Z314" s="33"/>
      <c r="AA314" s="6">
        <f t="shared" si="289"/>
        <v>0</v>
      </c>
      <c r="AB314" s="33">
        <f t="shared" si="289"/>
        <v>0</v>
      </c>
      <c r="AC314" s="33"/>
      <c r="AD314" s="6">
        <f t="shared" si="290"/>
        <v>0</v>
      </c>
      <c r="AE314" s="33">
        <f t="shared" si="290"/>
        <v>0</v>
      </c>
      <c r="AF314" s="33"/>
      <c r="AG314" s="6">
        <f t="shared" si="291"/>
        <v>0</v>
      </c>
      <c r="AH314" s="33">
        <f t="shared" si="291"/>
        <v>0</v>
      </c>
      <c r="AI314" s="33"/>
      <c r="AJ314" s="6">
        <f t="shared" si="292"/>
        <v>0</v>
      </c>
      <c r="AK314" s="33">
        <f t="shared" si="292"/>
        <v>0</v>
      </c>
      <c r="AL314" s="33"/>
      <c r="AM314" s="6">
        <f t="shared" si="293"/>
        <v>0</v>
      </c>
      <c r="AN314" s="6">
        <f t="shared" si="293"/>
        <v>0</v>
      </c>
      <c r="AO314" s="33">
        <f t="shared" si="293"/>
        <v>0</v>
      </c>
      <c r="AP314" s="33"/>
      <c r="AQ314" s="6">
        <f t="shared" si="294"/>
        <v>0</v>
      </c>
      <c r="AR314" s="6">
        <f t="shared" si="294"/>
        <v>0</v>
      </c>
      <c r="AS314" s="6">
        <f t="shared" si="294"/>
        <v>0</v>
      </c>
      <c r="AT314" s="6">
        <f t="shared" si="294"/>
        <v>0</v>
      </c>
      <c r="AU314" s="6">
        <f t="shared" si="294"/>
        <v>0</v>
      </c>
      <c r="AV314" s="6">
        <f t="shared" si="294"/>
        <v>0</v>
      </c>
      <c r="AW314" s="6">
        <f t="shared" si="294"/>
        <v>0</v>
      </c>
      <c r="AX314" s="6">
        <f t="shared" si="294"/>
        <v>0</v>
      </c>
      <c r="AY314" s="33">
        <f t="shared" si="294"/>
        <v>0</v>
      </c>
      <c r="AZ314" s="33"/>
      <c r="BA314" s="33"/>
      <c r="BB314" s="6">
        <f>0</f>
        <v>0</v>
      </c>
    </row>
    <row r="315" spans="1:54" s="1" customFormat="1" ht="33.950000000000003" customHeight="1">
      <c r="A315" s="41" t="s">
        <v>579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4" t="s">
        <v>580</v>
      </c>
      <c r="N315" s="44"/>
      <c r="O315" s="44" t="s">
        <v>67</v>
      </c>
      <c r="P315" s="44"/>
      <c r="Q315" s="44"/>
      <c r="R315" s="44" t="s">
        <v>68</v>
      </c>
      <c r="S315" s="44"/>
      <c r="T315" s="44"/>
      <c r="U315" s="34" t="s">
        <v>243</v>
      </c>
      <c r="V315" s="34"/>
      <c r="W315" s="34" t="s">
        <v>243</v>
      </c>
      <c r="X315" s="34"/>
      <c r="Y315" s="34" t="s">
        <v>243</v>
      </c>
      <c r="Z315" s="34"/>
      <c r="AA315" s="4" t="s">
        <v>243</v>
      </c>
      <c r="AB315" s="34" t="s">
        <v>243</v>
      </c>
      <c r="AC315" s="34"/>
      <c r="AD315" s="4" t="s">
        <v>243</v>
      </c>
      <c r="AE315" s="34" t="s">
        <v>243</v>
      </c>
      <c r="AF315" s="34"/>
      <c r="AG315" s="4" t="s">
        <v>243</v>
      </c>
      <c r="AH315" s="34" t="s">
        <v>243</v>
      </c>
      <c r="AI315" s="34"/>
      <c r="AJ315" s="4" t="s">
        <v>243</v>
      </c>
      <c r="AK315" s="34" t="s">
        <v>243</v>
      </c>
      <c r="AL315" s="34"/>
      <c r="AM315" s="4" t="s">
        <v>243</v>
      </c>
      <c r="AN315" s="6">
        <f>0</f>
        <v>0</v>
      </c>
      <c r="AO315" s="33">
        <f>0</f>
        <v>0</v>
      </c>
      <c r="AP315" s="33"/>
      <c r="AQ315" s="6">
        <f t="shared" si="294"/>
        <v>0</v>
      </c>
      <c r="AR315" s="6">
        <f t="shared" si="294"/>
        <v>0</v>
      </c>
      <c r="AS315" s="6">
        <f t="shared" si="294"/>
        <v>0</v>
      </c>
      <c r="AT315" s="6">
        <f t="shared" si="294"/>
        <v>0</v>
      </c>
      <c r="AU315" s="6">
        <f t="shared" si="294"/>
        <v>0</v>
      </c>
      <c r="AV315" s="6">
        <f t="shared" si="294"/>
        <v>0</v>
      </c>
      <c r="AW315" s="6">
        <f t="shared" si="294"/>
        <v>0</v>
      </c>
      <c r="AX315" s="6">
        <f t="shared" si="294"/>
        <v>0</v>
      </c>
      <c r="AY315" s="33">
        <f t="shared" si="294"/>
        <v>0</v>
      </c>
      <c r="AZ315" s="33"/>
      <c r="BA315" s="33"/>
      <c r="BB315" s="6">
        <f>0</f>
        <v>0</v>
      </c>
    </row>
    <row r="316" spans="1:54" s="1" customFormat="1" ht="14.1" customHeight="1">
      <c r="A316" s="41" t="s">
        <v>581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4" t="s">
        <v>582</v>
      </c>
      <c r="N316" s="44"/>
      <c r="O316" s="44" t="s">
        <v>67</v>
      </c>
      <c r="P316" s="44"/>
      <c r="Q316" s="44"/>
      <c r="R316" s="44" t="s">
        <v>68</v>
      </c>
      <c r="S316" s="44"/>
      <c r="T316" s="44"/>
      <c r="U316" s="34" t="s">
        <v>243</v>
      </c>
      <c r="V316" s="34"/>
      <c r="W316" s="34" t="s">
        <v>243</v>
      </c>
      <c r="X316" s="34"/>
      <c r="Y316" s="34" t="s">
        <v>243</v>
      </c>
      <c r="Z316" s="34"/>
      <c r="AA316" s="4" t="s">
        <v>243</v>
      </c>
      <c r="AB316" s="34" t="s">
        <v>243</v>
      </c>
      <c r="AC316" s="34"/>
      <c r="AD316" s="4" t="s">
        <v>243</v>
      </c>
      <c r="AE316" s="34" t="s">
        <v>243</v>
      </c>
      <c r="AF316" s="34"/>
      <c r="AG316" s="4" t="s">
        <v>243</v>
      </c>
      <c r="AH316" s="34" t="s">
        <v>243</v>
      </c>
      <c r="AI316" s="34"/>
      <c r="AJ316" s="4" t="s">
        <v>243</v>
      </c>
      <c r="AK316" s="34" t="s">
        <v>243</v>
      </c>
      <c r="AL316" s="34"/>
      <c r="AM316" s="4" t="s">
        <v>243</v>
      </c>
      <c r="AN316" s="6">
        <f>464670.41</f>
        <v>464670.41</v>
      </c>
      <c r="AO316" s="33">
        <f>12335.2</f>
        <v>12335.2</v>
      </c>
      <c r="AP316" s="33"/>
      <c r="AQ316" s="6">
        <f t="shared" ref="AQ316:AX316" si="295">0</f>
        <v>0</v>
      </c>
      <c r="AR316" s="6">
        <f t="shared" si="295"/>
        <v>0</v>
      </c>
      <c r="AS316" s="6">
        <f t="shared" si="295"/>
        <v>0</v>
      </c>
      <c r="AT316" s="6">
        <f t="shared" si="295"/>
        <v>0</v>
      </c>
      <c r="AU316" s="6">
        <f t="shared" si="295"/>
        <v>0</v>
      </c>
      <c r="AV316" s="6">
        <f t="shared" si="295"/>
        <v>0</v>
      </c>
      <c r="AW316" s="6">
        <f t="shared" si="295"/>
        <v>0</v>
      </c>
      <c r="AX316" s="6">
        <f t="shared" si="295"/>
        <v>0</v>
      </c>
      <c r="AY316" s="33">
        <f>464670.41</f>
        <v>464670.41</v>
      </c>
      <c r="AZ316" s="33"/>
      <c r="BA316" s="33"/>
      <c r="BB316" s="6">
        <f>12335.2</f>
        <v>12335.2</v>
      </c>
    </row>
    <row r="317" spans="1:54" s="1" customFormat="1" ht="14.1" customHeight="1">
      <c r="A317" s="9" t="s">
        <v>16</v>
      </c>
      <c r="B317" s="52" t="s">
        <v>144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36" t="s">
        <v>16</v>
      </c>
      <c r="N317" s="36"/>
      <c r="O317" s="36" t="s">
        <v>16</v>
      </c>
      <c r="P317" s="36"/>
      <c r="Q317" s="36"/>
      <c r="R317" s="36" t="s">
        <v>16</v>
      </c>
      <c r="S317" s="36"/>
      <c r="T317" s="36"/>
      <c r="U317" s="29" t="s">
        <v>16</v>
      </c>
      <c r="V317" s="29"/>
      <c r="W317" s="29" t="s">
        <v>16</v>
      </c>
      <c r="X317" s="29"/>
      <c r="Y317" s="29" t="s">
        <v>16</v>
      </c>
      <c r="Z317" s="29"/>
      <c r="AA317" s="7" t="s">
        <v>16</v>
      </c>
      <c r="AB317" s="29" t="s">
        <v>16</v>
      </c>
      <c r="AC317" s="29"/>
      <c r="AD317" s="7" t="s">
        <v>16</v>
      </c>
      <c r="AE317" s="29" t="s">
        <v>16</v>
      </c>
      <c r="AF317" s="29"/>
      <c r="AG317" s="7" t="s">
        <v>16</v>
      </c>
      <c r="AH317" s="29" t="s">
        <v>16</v>
      </c>
      <c r="AI317" s="29"/>
      <c r="AJ317" s="7" t="s">
        <v>16</v>
      </c>
      <c r="AK317" s="29" t="s">
        <v>16</v>
      </c>
      <c r="AL317" s="29"/>
      <c r="AM317" s="7" t="s">
        <v>16</v>
      </c>
      <c r="AN317" s="7" t="s">
        <v>16</v>
      </c>
      <c r="AO317" s="29" t="s">
        <v>16</v>
      </c>
      <c r="AP317" s="29"/>
      <c r="AQ317" s="7" t="s">
        <v>16</v>
      </c>
      <c r="AR317" s="7" t="s">
        <v>16</v>
      </c>
      <c r="AS317" s="7" t="s">
        <v>16</v>
      </c>
      <c r="AT317" s="7" t="s">
        <v>16</v>
      </c>
      <c r="AU317" s="7" t="s">
        <v>16</v>
      </c>
      <c r="AV317" s="7" t="s">
        <v>16</v>
      </c>
      <c r="AW317" s="7" t="s">
        <v>16</v>
      </c>
      <c r="AX317" s="7" t="s">
        <v>16</v>
      </c>
      <c r="AY317" s="29" t="s">
        <v>16</v>
      </c>
      <c r="AZ317" s="29"/>
      <c r="BA317" s="29"/>
      <c r="BB317" s="7" t="s">
        <v>16</v>
      </c>
    </row>
    <row r="318" spans="1:54" s="1" customFormat="1" ht="14.1" customHeight="1">
      <c r="A318" s="10" t="s">
        <v>16</v>
      </c>
      <c r="B318" s="51" t="s">
        <v>583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31" t="s">
        <v>584</v>
      </c>
      <c r="N318" s="31"/>
      <c r="O318" s="31" t="s">
        <v>67</v>
      </c>
      <c r="P318" s="31"/>
      <c r="Q318" s="31"/>
      <c r="R318" s="31" t="s">
        <v>68</v>
      </c>
      <c r="S318" s="31"/>
      <c r="T318" s="31"/>
      <c r="U318" s="28" t="s">
        <v>243</v>
      </c>
      <c r="V318" s="28"/>
      <c r="W318" s="28" t="s">
        <v>243</v>
      </c>
      <c r="X318" s="28"/>
      <c r="Y318" s="28" t="s">
        <v>243</v>
      </c>
      <c r="Z318" s="28"/>
      <c r="AA318" s="14" t="s">
        <v>243</v>
      </c>
      <c r="AB318" s="28" t="s">
        <v>243</v>
      </c>
      <c r="AC318" s="28"/>
      <c r="AD318" s="14" t="s">
        <v>243</v>
      </c>
      <c r="AE318" s="28" t="s">
        <v>243</v>
      </c>
      <c r="AF318" s="28"/>
      <c r="AG318" s="14" t="s">
        <v>243</v>
      </c>
      <c r="AH318" s="28" t="s">
        <v>243</v>
      </c>
      <c r="AI318" s="28"/>
      <c r="AJ318" s="14" t="s">
        <v>243</v>
      </c>
      <c r="AK318" s="28" t="s">
        <v>243</v>
      </c>
      <c r="AL318" s="28"/>
      <c r="AM318" s="14" t="s">
        <v>243</v>
      </c>
      <c r="AN318" s="8">
        <f>39275.2</f>
        <v>39275.199999999997</v>
      </c>
      <c r="AO318" s="27">
        <f>12335.2</f>
        <v>12335.2</v>
      </c>
      <c r="AP318" s="27"/>
      <c r="AQ318" s="8">
        <f t="shared" ref="AQ318:AX318" si="296">0</f>
        <v>0</v>
      </c>
      <c r="AR318" s="8">
        <f t="shared" si="296"/>
        <v>0</v>
      </c>
      <c r="AS318" s="8">
        <f t="shared" si="296"/>
        <v>0</v>
      </c>
      <c r="AT318" s="8">
        <f t="shared" si="296"/>
        <v>0</v>
      </c>
      <c r="AU318" s="8">
        <f t="shared" si="296"/>
        <v>0</v>
      </c>
      <c r="AV318" s="8">
        <f t="shared" si="296"/>
        <v>0</v>
      </c>
      <c r="AW318" s="8">
        <f t="shared" si="296"/>
        <v>0</v>
      </c>
      <c r="AX318" s="8">
        <f t="shared" si="296"/>
        <v>0</v>
      </c>
      <c r="AY318" s="27">
        <f>39275.2</f>
        <v>39275.199999999997</v>
      </c>
      <c r="AZ318" s="27"/>
      <c r="BA318" s="27"/>
      <c r="BB318" s="8">
        <f>12335.2</f>
        <v>12335.2</v>
      </c>
    </row>
    <row r="319" spans="1:54" s="1" customFormat="1" ht="24" customHeight="1">
      <c r="A319" s="10" t="s">
        <v>16</v>
      </c>
      <c r="B319" s="51" t="s">
        <v>585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31" t="s">
        <v>586</v>
      </c>
      <c r="N319" s="31"/>
      <c r="O319" s="31" t="s">
        <v>67</v>
      </c>
      <c r="P319" s="31"/>
      <c r="Q319" s="31"/>
      <c r="R319" s="31" t="s">
        <v>68</v>
      </c>
      <c r="S319" s="31"/>
      <c r="T319" s="31"/>
      <c r="U319" s="28" t="s">
        <v>243</v>
      </c>
      <c r="V319" s="28"/>
      <c r="W319" s="28" t="s">
        <v>243</v>
      </c>
      <c r="X319" s="28"/>
      <c r="Y319" s="28" t="s">
        <v>243</v>
      </c>
      <c r="Z319" s="28"/>
      <c r="AA319" s="14" t="s">
        <v>243</v>
      </c>
      <c r="AB319" s="28" t="s">
        <v>243</v>
      </c>
      <c r="AC319" s="28"/>
      <c r="AD319" s="14" t="s">
        <v>243</v>
      </c>
      <c r="AE319" s="28" t="s">
        <v>243</v>
      </c>
      <c r="AF319" s="28"/>
      <c r="AG319" s="14" t="s">
        <v>243</v>
      </c>
      <c r="AH319" s="28" t="s">
        <v>243</v>
      </c>
      <c r="AI319" s="28"/>
      <c r="AJ319" s="14" t="s">
        <v>243</v>
      </c>
      <c r="AK319" s="28" t="s">
        <v>243</v>
      </c>
      <c r="AL319" s="28"/>
      <c r="AM319" s="14" t="s">
        <v>243</v>
      </c>
      <c r="AN319" s="8">
        <f>0</f>
        <v>0</v>
      </c>
      <c r="AO319" s="28" t="s">
        <v>243</v>
      </c>
      <c r="AP319" s="28"/>
      <c r="AQ319" s="8">
        <f>0</f>
        <v>0</v>
      </c>
      <c r="AR319" s="14" t="s">
        <v>243</v>
      </c>
      <c r="AS319" s="14" t="s">
        <v>243</v>
      </c>
      <c r="AT319" s="14" t="s">
        <v>243</v>
      </c>
      <c r="AU319" s="14" t="s">
        <v>243</v>
      </c>
      <c r="AV319" s="14" t="s">
        <v>243</v>
      </c>
      <c r="AW319" s="14" t="s">
        <v>243</v>
      </c>
      <c r="AX319" s="14" t="s">
        <v>243</v>
      </c>
      <c r="AY319" s="28" t="s">
        <v>243</v>
      </c>
      <c r="AZ319" s="28"/>
      <c r="BA319" s="28"/>
      <c r="BB319" s="14" t="s">
        <v>243</v>
      </c>
    </row>
    <row r="320" spans="1:54" s="1" customFormat="1" ht="14.1" customHeight="1">
      <c r="A320" s="41" t="s">
        <v>587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4" t="s">
        <v>588</v>
      </c>
      <c r="N320" s="44"/>
      <c r="O320" s="44" t="s">
        <v>67</v>
      </c>
      <c r="P320" s="44"/>
      <c r="Q320" s="44"/>
      <c r="R320" s="44" t="s">
        <v>68</v>
      </c>
      <c r="S320" s="44"/>
      <c r="T320" s="44"/>
      <c r="U320" s="34" t="s">
        <v>243</v>
      </c>
      <c r="V320" s="34"/>
      <c r="W320" s="34" t="s">
        <v>243</v>
      </c>
      <c r="X320" s="34"/>
      <c r="Y320" s="34" t="s">
        <v>243</v>
      </c>
      <c r="Z320" s="34"/>
      <c r="AA320" s="4" t="s">
        <v>243</v>
      </c>
      <c r="AB320" s="34" t="s">
        <v>243</v>
      </c>
      <c r="AC320" s="34"/>
      <c r="AD320" s="4" t="s">
        <v>243</v>
      </c>
      <c r="AE320" s="34" t="s">
        <v>243</v>
      </c>
      <c r="AF320" s="34"/>
      <c r="AG320" s="4" t="s">
        <v>243</v>
      </c>
      <c r="AH320" s="34" t="s">
        <v>243</v>
      </c>
      <c r="AI320" s="34"/>
      <c r="AJ320" s="4" t="s">
        <v>243</v>
      </c>
      <c r="AK320" s="34" t="s">
        <v>243</v>
      </c>
      <c r="AL320" s="34"/>
      <c r="AM320" s="4" t="s">
        <v>243</v>
      </c>
      <c r="AN320" s="6">
        <f>0</f>
        <v>0</v>
      </c>
      <c r="AO320" s="33">
        <f>0</f>
        <v>0</v>
      </c>
      <c r="AP320" s="33"/>
      <c r="AQ320" s="6">
        <f>0</f>
        <v>0</v>
      </c>
      <c r="AR320" s="6">
        <f t="shared" ref="AR320:AY320" si="297">0</f>
        <v>0</v>
      </c>
      <c r="AS320" s="6">
        <f t="shared" si="297"/>
        <v>0</v>
      </c>
      <c r="AT320" s="6">
        <f t="shared" si="297"/>
        <v>0</v>
      </c>
      <c r="AU320" s="6">
        <f t="shared" si="297"/>
        <v>0</v>
      </c>
      <c r="AV320" s="6">
        <f t="shared" si="297"/>
        <v>0</v>
      </c>
      <c r="AW320" s="6">
        <f t="shared" si="297"/>
        <v>0</v>
      </c>
      <c r="AX320" s="6">
        <f t="shared" si="297"/>
        <v>0</v>
      </c>
      <c r="AY320" s="33">
        <f t="shared" si="297"/>
        <v>0</v>
      </c>
      <c r="AZ320" s="33"/>
      <c r="BA320" s="33"/>
      <c r="BB320" s="6">
        <f>0</f>
        <v>0</v>
      </c>
    </row>
    <row r="321" spans="1:54" s="1" customFormat="1" ht="14.1" customHeight="1">
      <c r="A321" s="9" t="s">
        <v>16</v>
      </c>
      <c r="B321" s="52" t="s">
        <v>197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36" t="s">
        <v>16</v>
      </c>
      <c r="N321" s="36"/>
      <c r="O321" s="36" t="s">
        <v>16</v>
      </c>
      <c r="P321" s="36"/>
      <c r="Q321" s="36"/>
      <c r="R321" s="36" t="s">
        <v>16</v>
      </c>
      <c r="S321" s="36"/>
      <c r="T321" s="36"/>
      <c r="U321" s="29" t="s">
        <v>16</v>
      </c>
      <c r="V321" s="29"/>
      <c r="W321" s="29" t="s">
        <v>16</v>
      </c>
      <c r="X321" s="29"/>
      <c r="Y321" s="29" t="s">
        <v>16</v>
      </c>
      <c r="Z321" s="29"/>
      <c r="AA321" s="7" t="s">
        <v>16</v>
      </c>
      <c r="AB321" s="29" t="s">
        <v>16</v>
      </c>
      <c r="AC321" s="29"/>
      <c r="AD321" s="7" t="s">
        <v>16</v>
      </c>
      <c r="AE321" s="29" t="s">
        <v>16</v>
      </c>
      <c r="AF321" s="29"/>
      <c r="AG321" s="7" t="s">
        <v>16</v>
      </c>
      <c r="AH321" s="29" t="s">
        <v>16</v>
      </c>
      <c r="AI321" s="29"/>
      <c r="AJ321" s="7" t="s">
        <v>16</v>
      </c>
      <c r="AK321" s="29" t="s">
        <v>16</v>
      </c>
      <c r="AL321" s="29"/>
      <c r="AM321" s="7" t="s">
        <v>16</v>
      </c>
      <c r="AN321" s="7" t="s">
        <v>16</v>
      </c>
      <c r="AO321" s="29" t="s">
        <v>16</v>
      </c>
      <c r="AP321" s="29"/>
      <c r="AQ321" s="7" t="s">
        <v>16</v>
      </c>
      <c r="AR321" s="7" t="s">
        <v>16</v>
      </c>
      <c r="AS321" s="7" t="s">
        <v>16</v>
      </c>
      <c r="AT321" s="7" t="s">
        <v>16</v>
      </c>
      <c r="AU321" s="7" t="s">
        <v>16</v>
      </c>
      <c r="AV321" s="7" t="s">
        <v>16</v>
      </c>
      <c r="AW321" s="7" t="s">
        <v>16</v>
      </c>
      <c r="AX321" s="7" t="s">
        <v>16</v>
      </c>
      <c r="AY321" s="29" t="s">
        <v>16</v>
      </c>
      <c r="AZ321" s="29"/>
      <c r="BA321" s="29"/>
      <c r="BB321" s="7" t="s">
        <v>16</v>
      </c>
    </row>
    <row r="322" spans="1:54" s="1" customFormat="1" ht="14.1" customHeight="1">
      <c r="A322" s="10" t="s">
        <v>16</v>
      </c>
      <c r="B322" s="51" t="s">
        <v>589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31" t="s">
        <v>590</v>
      </c>
      <c r="N322" s="31"/>
      <c r="O322" s="31" t="s">
        <v>67</v>
      </c>
      <c r="P322" s="31"/>
      <c r="Q322" s="31"/>
      <c r="R322" s="31" t="s">
        <v>72</v>
      </c>
      <c r="S322" s="31"/>
      <c r="T322" s="31"/>
      <c r="U322" s="28" t="s">
        <v>243</v>
      </c>
      <c r="V322" s="28"/>
      <c r="W322" s="28" t="s">
        <v>243</v>
      </c>
      <c r="X322" s="28"/>
      <c r="Y322" s="28" t="s">
        <v>243</v>
      </c>
      <c r="Z322" s="28"/>
      <c r="AA322" s="14" t="s">
        <v>243</v>
      </c>
      <c r="AB322" s="28" t="s">
        <v>243</v>
      </c>
      <c r="AC322" s="28"/>
      <c r="AD322" s="14" t="s">
        <v>243</v>
      </c>
      <c r="AE322" s="28" t="s">
        <v>243</v>
      </c>
      <c r="AF322" s="28"/>
      <c r="AG322" s="14" t="s">
        <v>243</v>
      </c>
      <c r="AH322" s="28" t="s">
        <v>243</v>
      </c>
      <c r="AI322" s="28"/>
      <c r="AJ322" s="14" t="s">
        <v>243</v>
      </c>
      <c r="AK322" s="28" t="s">
        <v>243</v>
      </c>
      <c r="AL322" s="28"/>
      <c r="AM322" s="14" t="s">
        <v>243</v>
      </c>
      <c r="AN322" s="8">
        <f t="shared" ref="AN322:AO335" si="298">0</f>
        <v>0</v>
      </c>
      <c r="AO322" s="27">
        <f t="shared" si="298"/>
        <v>0</v>
      </c>
      <c r="AP322" s="27"/>
      <c r="AQ322" s="8">
        <f t="shared" ref="AQ322:AY335" si="299">0</f>
        <v>0</v>
      </c>
      <c r="AR322" s="8">
        <f t="shared" si="299"/>
        <v>0</v>
      </c>
      <c r="AS322" s="8">
        <f t="shared" si="299"/>
        <v>0</v>
      </c>
      <c r="AT322" s="8">
        <f t="shared" si="299"/>
        <v>0</v>
      </c>
      <c r="AU322" s="8">
        <f t="shared" si="299"/>
        <v>0</v>
      </c>
      <c r="AV322" s="8">
        <f t="shared" si="299"/>
        <v>0</v>
      </c>
      <c r="AW322" s="8">
        <f t="shared" si="299"/>
        <v>0</v>
      </c>
      <c r="AX322" s="8">
        <f t="shared" si="299"/>
        <v>0</v>
      </c>
      <c r="AY322" s="27">
        <f t="shared" si="299"/>
        <v>0</v>
      </c>
      <c r="AZ322" s="27"/>
      <c r="BA322" s="27"/>
      <c r="BB322" s="8">
        <f t="shared" ref="BB322:BB335" si="300">0</f>
        <v>0</v>
      </c>
    </row>
    <row r="323" spans="1:54" s="1" customFormat="1" ht="14.1" customHeight="1">
      <c r="A323" s="11" t="s">
        <v>16</v>
      </c>
      <c r="B323" s="50" t="s">
        <v>591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38" t="s">
        <v>592</v>
      </c>
      <c r="N323" s="38"/>
      <c r="O323" s="38" t="s">
        <v>67</v>
      </c>
      <c r="P323" s="38"/>
      <c r="Q323" s="38"/>
      <c r="R323" s="38" t="s">
        <v>84</v>
      </c>
      <c r="S323" s="38"/>
      <c r="T323" s="38"/>
      <c r="U323" s="34" t="s">
        <v>243</v>
      </c>
      <c r="V323" s="34"/>
      <c r="W323" s="34" t="s">
        <v>243</v>
      </c>
      <c r="X323" s="34"/>
      <c r="Y323" s="34" t="s">
        <v>243</v>
      </c>
      <c r="Z323" s="34"/>
      <c r="AA323" s="4" t="s">
        <v>243</v>
      </c>
      <c r="AB323" s="34" t="s">
        <v>243</v>
      </c>
      <c r="AC323" s="34"/>
      <c r="AD323" s="4" t="s">
        <v>243</v>
      </c>
      <c r="AE323" s="34" t="s">
        <v>243</v>
      </c>
      <c r="AF323" s="34"/>
      <c r="AG323" s="4" t="s">
        <v>243</v>
      </c>
      <c r="AH323" s="34" t="s">
        <v>243</v>
      </c>
      <c r="AI323" s="34"/>
      <c r="AJ323" s="4" t="s">
        <v>243</v>
      </c>
      <c r="AK323" s="34" t="s">
        <v>243</v>
      </c>
      <c r="AL323" s="34"/>
      <c r="AM323" s="4" t="s">
        <v>243</v>
      </c>
      <c r="AN323" s="6">
        <f t="shared" si="298"/>
        <v>0</v>
      </c>
      <c r="AO323" s="33">
        <f t="shared" si="298"/>
        <v>0</v>
      </c>
      <c r="AP323" s="33"/>
      <c r="AQ323" s="6">
        <f t="shared" si="299"/>
        <v>0</v>
      </c>
      <c r="AR323" s="6">
        <f t="shared" si="299"/>
        <v>0</v>
      </c>
      <c r="AS323" s="6">
        <f t="shared" si="299"/>
        <v>0</v>
      </c>
      <c r="AT323" s="6">
        <f t="shared" si="299"/>
        <v>0</v>
      </c>
      <c r="AU323" s="6">
        <f t="shared" si="299"/>
        <v>0</v>
      </c>
      <c r="AV323" s="6">
        <f t="shared" si="299"/>
        <v>0</v>
      </c>
      <c r="AW323" s="6">
        <f t="shared" si="299"/>
        <v>0</v>
      </c>
      <c r="AX323" s="6">
        <f t="shared" si="299"/>
        <v>0</v>
      </c>
      <c r="AY323" s="33">
        <f t="shared" si="299"/>
        <v>0</v>
      </c>
      <c r="AZ323" s="33"/>
      <c r="BA323" s="33"/>
      <c r="BB323" s="6">
        <f t="shared" si="300"/>
        <v>0</v>
      </c>
    </row>
    <row r="324" spans="1:54" s="1" customFormat="1" ht="14.1" customHeight="1">
      <c r="A324" s="11" t="s">
        <v>16</v>
      </c>
      <c r="B324" s="50" t="s">
        <v>593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38" t="s">
        <v>594</v>
      </c>
      <c r="N324" s="38"/>
      <c r="O324" s="38" t="s">
        <v>67</v>
      </c>
      <c r="P324" s="38"/>
      <c r="Q324" s="38"/>
      <c r="R324" s="38" t="s">
        <v>68</v>
      </c>
      <c r="S324" s="38"/>
      <c r="T324" s="38"/>
      <c r="U324" s="34" t="s">
        <v>243</v>
      </c>
      <c r="V324" s="34"/>
      <c r="W324" s="34" t="s">
        <v>243</v>
      </c>
      <c r="X324" s="34"/>
      <c r="Y324" s="34" t="s">
        <v>243</v>
      </c>
      <c r="Z324" s="34"/>
      <c r="AA324" s="4" t="s">
        <v>243</v>
      </c>
      <c r="AB324" s="34" t="s">
        <v>243</v>
      </c>
      <c r="AC324" s="34"/>
      <c r="AD324" s="4" t="s">
        <v>243</v>
      </c>
      <c r="AE324" s="34" t="s">
        <v>243</v>
      </c>
      <c r="AF324" s="34"/>
      <c r="AG324" s="4" t="s">
        <v>243</v>
      </c>
      <c r="AH324" s="34" t="s">
        <v>243</v>
      </c>
      <c r="AI324" s="34"/>
      <c r="AJ324" s="4" t="s">
        <v>243</v>
      </c>
      <c r="AK324" s="34" t="s">
        <v>243</v>
      </c>
      <c r="AL324" s="34"/>
      <c r="AM324" s="4" t="s">
        <v>243</v>
      </c>
      <c r="AN324" s="6">
        <f t="shared" si="298"/>
        <v>0</v>
      </c>
      <c r="AO324" s="33">
        <f t="shared" si="298"/>
        <v>0</v>
      </c>
      <c r="AP324" s="33"/>
      <c r="AQ324" s="6">
        <f t="shared" si="299"/>
        <v>0</v>
      </c>
      <c r="AR324" s="6">
        <f t="shared" si="299"/>
        <v>0</v>
      </c>
      <c r="AS324" s="6">
        <f t="shared" si="299"/>
        <v>0</v>
      </c>
      <c r="AT324" s="6">
        <f t="shared" si="299"/>
        <v>0</v>
      </c>
      <c r="AU324" s="6">
        <f t="shared" si="299"/>
        <v>0</v>
      </c>
      <c r="AV324" s="6">
        <f t="shared" si="299"/>
        <v>0</v>
      </c>
      <c r="AW324" s="6">
        <f t="shared" si="299"/>
        <v>0</v>
      </c>
      <c r="AX324" s="6">
        <f t="shared" si="299"/>
        <v>0</v>
      </c>
      <c r="AY324" s="33">
        <f t="shared" si="299"/>
        <v>0</v>
      </c>
      <c r="AZ324" s="33"/>
      <c r="BA324" s="33"/>
      <c r="BB324" s="6">
        <f t="shared" si="300"/>
        <v>0</v>
      </c>
    </row>
    <row r="325" spans="1:54" s="1" customFormat="1" ht="14.1" customHeight="1">
      <c r="A325" s="11" t="s">
        <v>16</v>
      </c>
      <c r="B325" s="50" t="s">
        <v>595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38" t="s">
        <v>596</v>
      </c>
      <c r="N325" s="38"/>
      <c r="O325" s="38" t="s">
        <v>67</v>
      </c>
      <c r="P325" s="38"/>
      <c r="Q325" s="38"/>
      <c r="R325" s="38" t="s">
        <v>68</v>
      </c>
      <c r="S325" s="38"/>
      <c r="T325" s="38"/>
      <c r="U325" s="34" t="s">
        <v>243</v>
      </c>
      <c r="V325" s="34"/>
      <c r="W325" s="34" t="s">
        <v>243</v>
      </c>
      <c r="X325" s="34"/>
      <c r="Y325" s="34" t="s">
        <v>243</v>
      </c>
      <c r="Z325" s="34"/>
      <c r="AA325" s="4" t="s">
        <v>243</v>
      </c>
      <c r="AB325" s="34" t="s">
        <v>243</v>
      </c>
      <c r="AC325" s="34"/>
      <c r="AD325" s="4" t="s">
        <v>243</v>
      </c>
      <c r="AE325" s="34" t="s">
        <v>243</v>
      </c>
      <c r="AF325" s="34"/>
      <c r="AG325" s="4" t="s">
        <v>243</v>
      </c>
      <c r="AH325" s="34" t="s">
        <v>243</v>
      </c>
      <c r="AI325" s="34"/>
      <c r="AJ325" s="4" t="s">
        <v>243</v>
      </c>
      <c r="AK325" s="34" t="s">
        <v>243</v>
      </c>
      <c r="AL325" s="34"/>
      <c r="AM325" s="4" t="s">
        <v>243</v>
      </c>
      <c r="AN325" s="6">
        <f t="shared" si="298"/>
        <v>0</v>
      </c>
      <c r="AO325" s="33">
        <f t="shared" si="298"/>
        <v>0</v>
      </c>
      <c r="AP325" s="33"/>
      <c r="AQ325" s="6">
        <f t="shared" si="299"/>
        <v>0</v>
      </c>
      <c r="AR325" s="6">
        <f t="shared" si="299"/>
        <v>0</v>
      </c>
      <c r="AS325" s="6">
        <f t="shared" si="299"/>
        <v>0</v>
      </c>
      <c r="AT325" s="6">
        <f t="shared" si="299"/>
        <v>0</v>
      </c>
      <c r="AU325" s="6">
        <f t="shared" si="299"/>
        <v>0</v>
      </c>
      <c r="AV325" s="6">
        <f t="shared" si="299"/>
        <v>0</v>
      </c>
      <c r="AW325" s="6">
        <f t="shared" si="299"/>
        <v>0</v>
      </c>
      <c r="AX325" s="6">
        <f t="shared" si="299"/>
        <v>0</v>
      </c>
      <c r="AY325" s="33">
        <f t="shared" si="299"/>
        <v>0</v>
      </c>
      <c r="AZ325" s="33"/>
      <c r="BA325" s="33"/>
      <c r="BB325" s="6">
        <f t="shared" si="300"/>
        <v>0</v>
      </c>
    </row>
    <row r="326" spans="1:54" s="1" customFormat="1" ht="14.1" customHeight="1">
      <c r="A326" s="11" t="s">
        <v>16</v>
      </c>
      <c r="B326" s="50" t="s">
        <v>597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38" t="s">
        <v>598</v>
      </c>
      <c r="N326" s="38"/>
      <c r="O326" s="38" t="s">
        <v>67</v>
      </c>
      <c r="P326" s="38"/>
      <c r="Q326" s="38"/>
      <c r="R326" s="38" t="s">
        <v>68</v>
      </c>
      <c r="S326" s="38"/>
      <c r="T326" s="38"/>
      <c r="U326" s="34" t="s">
        <v>243</v>
      </c>
      <c r="V326" s="34"/>
      <c r="W326" s="34" t="s">
        <v>243</v>
      </c>
      <c r="X326" s="34"/>
      <c r="Y326" s="34" t="s">
        <v>243</v>
      </c>
      <c r="Z326" s="34"/>
      <c r="AA326" s="4" t="s">
        <v>243</v>
      </c>
      <c r="AB326" s="34" t="s">
        <v>243</v>
      </c>
      <c r="AC326" s="34"/>
      <c r="AD326" s="4" t="s">
        <v>243</v>
      </c>
      <c r="AE326" s="34" t="s">
        <v>243</v>
      </c>
      <c r="AF326" s="34"/>
      <c r="AG326" s="4" t="s">
        <v>243</v>
      </c>
      <c r="AH326" s="34" t="s">
        <v>243</v>
      </c>
      <c r="AI326" s="34"/>
      <c r="AJ326" s="4" t="s">
        <v>243</v>
      </c>
      <c r="AK326" s="34" t="s">
        <v>243</v>
      </c>
      <c r="AL326" s="34"/>
      <c r="AM326" s="4" t="s">
        <v>243</v>
      </c>
      <c r="AN326" s="6">
        <f t="shared" si="298"/>
        <v>0</v>
      </c>
      <c r="AO326" s="33">
        <f t="shared" si="298"/>
        <v>0</v>
      </c>
      <c r="AP326" s="33"/>
      <c r="AQ326" s="6">
        <f t="shared" si="299"/>
        <v>0</v>
      </c>
      <c r="AR326" s="6">
        <f t="shared" si="299"/>
        <v>0</v>
      </c>
      <c r="AS326" s="6">
        <f t="shared" si="299"/>
        <v>0</v>
      </c>
      <c r="AT326" s="6">
        <f t="shared" si="299"/>
        <v>0</v>
      </c>
      <c r="AU326" s="6">
        <f t="shared" si="299"/>
        <v>0</v>
      </c>
      <c r="AV326" s="6">
        <f t="shared" si="299"/>
        <v>0</v>
      </c>
      <c r="AW326" s="6">
        <f t="shared" si="299"/>
        <v>0</v>
      </c>
      <c r="AX326" s="6">
        <f t="shared" si="299"/>
        <v>0</v>
      </c>
      <c r="AY326" s="33">
        <f t="shared" si="299"/>
        <v>0</v>
      </c>
      <c r="AZ326" s="33"/>
      <c r="BA326" s="33"/>
      <c r="BB326" s="6">
        <f t="shared" si="300"/>
        <v>0</v>
      </c>
    </row>
    <row r="327" spans="1:54" s="1" customFormat="1" ht="14.1" customHeight="1">
      <c r="A327" s="11" t="s">
        <v>16</v>
      </c>
      <c r="B327" s="50" t="s">
        <v>599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38" t="s">
        <v>600</v>
      </c>
      <c r="N327" s="38"/>
      <c r="O327" s="38" t="s">
        <v>67</v>
      </c>
      <c r="P327" s="38"/>
      <c r="Q327" s="38"/>
      <c r="R327" s="38" t="s">
        <v>68</v>
      </c>
      <c r="S327" s="38"/>
      <c r="T327" s="38"/>
      <c r="U327" s="34" t="s">
        <v>243</v>
      </c>
      <c r="V327" s="34"/>
      <c r="W327" s="34" t="s">
        <v>243</v>
      </c>
      <c r="X327" s="34"/>
      <c r="Y327" s="34" t="s">
        <v>243</v>
      </c>
      <c r="Z327" s="34"/>
      <c r="AA327" s="4" t="s">
        <v>243</v>
      </c>
      <c r="AB327" s="34" t="s">
        <v>243</v>
      </c>
      <c r="AC327" s="34"/>
      <c r="AD327" s="4" t="s">
        <v>243</v>
      </c>
      <c r="AE327" s="34" t="s">
        <v>243</v>
      </c>
      <c r="AF327" s="34"/>
      <c r="AG327" s="4" t="s">
        <v>243</v>
      </c>
      <c r="AH327" s="34" t="s">
        <v>243</v>
      </c>
      <c r="AI327" s="34"/>
      <c r="AJ327" s="4" t="s">
        <v>243</v>
      </c>
      <c r="AK327" s="34" t="s">
        <v>243</v>
      </c>
      <c r="AL327" s="34"/>
      <c r="AM327" s="4" t="s">
        <v>243</v>
      </c>
      <c r="AN327" s="6">
        <f t="shared" si="298"/>
        <v>0</v>
      </c>
      <c r="AO327" s="33">
        <f t="shared" si="298"/>
        <v>0</v>
      </c>
      <c r="AP327" s="33"/>
      <c r="AQ327" s="6">
        <f t="shared" si="299"/>
        <v>0</v>
      </c>
      <c r="AR327" s="6">
        <f t="shared" si="299"/>
        <v>0</v>
      </c>
      <c r="AS327" s="6">
        <f t="shared" si="299"/>
        <v>0</v>
      </c>
      <c r="AT327" s="6">
        <f t="shared" si="299"/>
        <v>0</v>
      </c>
      <c r="AU327" s="6">
        <f t="shared" si="299"/>
        <v>0</v>
      </c>
      <c r="AV327" s="6">
        <f t="shared" si="299"/>
        <v>0</v>
      </c>
      <c r="AW327" s="6">
        <f t="shared" si="299"/>
        <v>0</v>
      </c>
      <c r="AX327" s="6">
        <f t="shared" si="299"/>
        <v>0</v>
      </c>
      <c r="AY327" s="33">
        <f t="shared" si="299"/>
        <v>0</v>
      </c>
      <c r="AZ327" s="33"/>
      <c r="BA327" s="33"/>
      <c r="BB327" s="6">
        <f t="shared" si="300"/>
        <v>0</v>
      </c>
    </row>
    <row r="328" spans="1:54" s="1" customFormat="1" ht="14.1" customHeight="1">
      <c r="A328" s="11" t="s">
        <v>16</v>
      </c>
      <c r="B328" s="50" t="s">
        <v>601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38" t="s">
        <v>602</v>
      </c>
      <c r="N328" s="38"/>
      <c r="O328" s="38" t="s">
        <v>67</v>
      </c>
      <c r="P328" s="38"/>
      <c r="Q328" s="38"/>
      <c r="R328" s="38" t="s">
        <v>68</v>
      </c>
      <c r="S328" s="38"/>
      <c r="T328" s="38"/>
      <c r="U328" s="34" t="s">
        <v>243</v>
      </c>
      <c r="V328" s="34"/>
      <c r="W328" s="34" t="s">
        <v>243</v>
      </c>
      <c r="X328" s="34"/>
      <c r="Y328" s="34" t="s">
        <v>243</v>
      </c>
      <c r="Z328" s="34"/>
      <c r="AA328" s="4" t="s">
        <v>243</v>
      </c>
      <c r="AB328" s="34" t="s">
        <v>243</v>
      </c>
      <c r="AC328" s="34"/>
      <c r="AD328" s="4" t="s">
        <v>243</v>
      </c>
      <c r="AE328" s="34" t="s">
        <v>243</v>
      </c>
      <c r="AF328" s="34"/>
      <c r="AG328" s="4" t="s">
        <v>243</v>
      </c>
      <c r="AH328" s="34" t="s">
        <v>243</v>
      </c>
      <c r="AI328" s="34"/>
      <c r="AJ328" s="4" t="s">
        <v>243</v>
      </c>
      <c r="AK328" s="34" t="s">
        <v>243</v>
      </c>
      <c r="AL328" s="34"/>
      <c r="AM328" s="4" t="s">
        <v>243</v>
      </c>
      <c r="AN328" s="6">
        <f t="shared" si="298"/>
        <v>0</v>
      </c>
      <c r="AO328" s="33">
        <f t="shared" si="298"/>
        <v>0</v>
      </c>
      <c r="AP328" s="33"/>
      <c r="AQ328" s="6">
        <f t="shared" si="299"/>
        <v>0</v>
      </c>
      <c r="AR328" s="6">
        <f t="shared" si="299"/>
        <v>0</v>
      </c>
      <c r="AS328" s="6">
        <f t="shared" si="299"/>
        <v>0</v>
      </c>
      <c r="AT328" s="6">
        <f t="shared" si="299"/>
        <v>0</v>
      </c>
      <c r="AU328" s="6">
        <f t="shared" si="299"/>
        <v>0</v>
      </c>
      <c r="AV328" s="6">
        <f t="shared" si="299"/>
        <v>0</v>
      </c>
      <c r="AW328" s="6">
        <f t="shared" si="299"/>
        <v>0</v>
      </c>
      <c r="AX328" s="6">
        <f t="shared" si="299"/>
        <v>0</v>
      </c>
      <c r="AY328" s="33">
        <f t="shared" si="299"/>
        <v>0</v>
      </c>
      <c r="AZ328" s="33"/>
      <c r="BA328" s="33"/>
      <c r="BB328" s="6">
        <f t="shared" si="300"/>
        <v>0</v>
      </c>
    </row>
    <row r="329" spans="1:54" s="1" customFormat="1" ht="24" customHeight="1">
      <c r="A329" s="11" t="s">
        <v>16</v>
      </c>
      <c r="B329" s="50" t="s">
        <v>603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38" t="s">
        <v>604</v>
      </c>
      <c r="N329" s="38"/>
      <c r="O329" s="38" t="s">
        <v>67</v>
      </c>
      <c r="P329" s="38"/>
      <c r="Q329" s="38"/>
      <c r="R329" s="38" t="s">
        <v>605</v>
      </c>
      <c r="S329" s="38"/>
      <c r="T329" s="38"/>
      <c r="U329" s="34" t="s">
        <v>243</v>
      </c>
      <c r="V329" s="34"/>
      <c r="W329" s="34" t="s">
        <v>243</v>
      </c>
      <c r="X329" s="34"/>
      <c r="Y329" s="34" t="s">
        <v>243</v>
      </c>
      <c r="Z329" s="34"/>
      <c r="AA329" s="4" t="s">
        <v>243</v>
      </c>
      <c r="AB329" s="34" t="s">
        <v>243</v>
      </c>
      <c r="AC329" s="34"/>
      <c r="AD329" s="4" t="s">
        <v>243</v>
      </c>
      <c r="AE329" s="34" t="s">
        <v>243</v>
      </c>
      <c r="AF329" s="34"/>
      <c r="AG329" s="4" t="s">
        <v>243</v>
      </c>
      <c r="AH329" s="34" t="s">
        <v>243</v>
      </c>
      <c r="AI329" s="34"/>
      <c r="AJ329" s="4" t="s">
        <v>243</v>
      </c>
      <c r="AK329" s="34" t="s">
        <v>243</v>
      </c>
      <c r="AL329" s="34"/>
      <c r="AM329" s="4" t="s">
        <v>243</v>
      </c>
      <c r="AN329" s="6">
        <f t="shared" si="298"/>
        <v>0</v>
      </c>
      <c r="AO329" s="33">
        <f t="shared" si="298"/>
        <v>0</v>
      </c>
      <c r="AP329" s="33"/>
      <c r="AQ329" s="6">
        <f t="shared" si="299"/>
        <v>0</v>
      </c>
      <c r="AR329" s="6">
        <f t="shared" si="299"/>
        <v>0</v>
      </c>
      <c r="AS329" s="6">
        <f t="shared" si="299"/>
        <v>0</v>
      </c>
      <c r="AT329" s="6">
        <f t="shared" si="299"/>
        <v>0</v>
      </c>
      <c r="AU329" s="6">
        <f t="shared" si="299"/>
        <v>0</v>
      </c>
      <c r="AV329" s="6">
        <f t="shared" si="299"/>
        <v>0</v>
      </c>
      <c r="AW329" s="6">
        <f t="shared" si="299"/>
        <v>0</v>
      </c>
      <c r="AX329" s="6">
        <f t="shared" si="299"/>
        <v>0</v>
      </c>
      <c r="AY329" s="33">
        <f t="shared" si="299"/>
        <v>0</v>
      </c>
      <c r="AZ329" s="33"/>
      <c r="BA329" s="33"/>
      <c r="BB329" s="6">
        <f t="shared" si="300"/>
        <v>0</v>
      </c>
    </row>
    <row r="330" spans="1:54" s="1" customFormat="1" ht="24" customHeight="1">
      <c r="A330" s="11" t="s">
        <v>16</v>
      </c>
      <c r="B330" s="50" t="s">
        <v>606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38" t="s">
        <v>607</v>
      </c>
      <c r="N330" s="38"/>
      <c r="O330" s="38" t="s">
        <v>67</v>
      </c>
      <c r="P330" s="38"/>
      <c r="Q330" s="38"/>
      <c r="R330" s="38" t="s">
        <v>608</v>
      </c>
      <c r="S330" s="38"/>
      <c r="T330" s="38"/>
      <c r="U330" s="34" t="s">
        <v>243</v>
      </c>
      <c r="V330" s="34"/>
      <c r="W330" s="34" t="s">
        <v>243</v>
      </c>
      <c r="X330" s="34"/>
      <c r="Y330" s="34" t="s">
        <v>243</v>
      </c>
      <c r="Z330" s="34"/>
      <c r="AA330" s="4" t="s">
        <v>243</v>
      </c>
      <c r="AB330" s="34" t="s">
        <v>243</v>
      </c>
      <c r="AC330" s="34"/>
      <c r="AD330" s="4" t="s">
        <v>243</v>
      </c>
      <c r="AE330" s="34" t="s">
        <v>243</v>
      </c>
      <c r="AF330" s="34"/>
      <c r="AG330" s="4" t="s">
        <v>243</v>
      </c>
      <c r="AH330" s="34" t="s">
        <v>243</v>
      </c>
      <c r="AI330" s="34"/>
      <c r="AJ330" s="4" t="s">
        <v>243</v>
      </c>
      <c r="AK330" s="34" t="s">
        <v>243</v>
      </c>
      <c r="AL330" s="34"/>
      <c r="AM330" s="4" t="s">
        <v>243</v>
      </c>
      <c r="AN330" s="6">
        <f t="shared" si="298"/>
        <v>0</v>
      </c>
      <c r="AO330" s="33">
        <f t="shared" si="298"/>
        <v>0</v>
      </c>
      <c r="AP330" s="33"/>
      <c r="AQ330" s="6">
        <f t="shared" si="299"/>
        <v>0</v>
      </c>
      <c r="AR330" s="6">
        <f t="shared" si="299"/>
        <v>0</v>
      </c>
      <c r="AS330" s="6">
        <f t="shared" si="299"/>
        <v>0</v>
      </c>
      <c r="AT330" s="6">
        <f t="shared" si="299"/>
        <v>0</v>
      </c>
      <c r="AU330" s="6">
        <f t="shared" si="299"/>
        <v>0</v>
      </c>
      <c r="AV330" s="6">
        <f t="shared" si="299"/>
        <v>0</v>
      </c>
      <c r="AW330" s="6">
        <f t="shared" si="299"/>
        <v>0</v>
      </c>
      <c r="AX330" s="6">
        <f t="shared" si="299"/>
        <v>0</v>
      </c>
      <c r="AY330" s="33">
        <f t="shared" si="299"/>
        <v>0</v>
      </c>
      <c r="AZ330" s="33"/>
      <c r="BA330" s="33"/>
      <c r="BB330" s="6">
        <f t="shared" si="300"/>
        <v>0</v>
      </c>
    </row>
    <row r="331" spans="1:54" s="1" customFormat="1" ht="14.1" customHeight="1">
      <c r="A331" s="11" t="s">
        <v>16</v>
      </c>
      <c r="B331" s="50" t="s">
        <v>609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38" t="s">
        <v>610</v>
      </c>
      <c r="N331" s="38"/>
      <c r="O331" s="38" t="s">
        <v>67</v>
      </c>
      <c r="P331" s="38"/>
      <c r="Q331" s="38"/>
      <c r="R331" s="38" t="s">
        <v>475</v>
      </c>
      <c r="S331" s="38"/>
      <c r="T331" s="38"/>
      <c r="U331" s="34" t="s">
        <v>243</v>
      </c>
      <c r="V331" s="34"/>
      <c r="W331" s="34" t="s">
        <v>243</v>
      </c>
      <c r="X331" s="34"/>
      <c r="Y331" s="34" t="s">
        <v>243</v>
      </c>
      <c r="Z331" s="34"/>
      <c r="AA331" s="4" t="s">
        <v>243</v>
      </c>
      <c r="AB331" s="34" t="s">
        <v>243</v>
      </c>
      <c r="AC331" s="34"/>
      <c r="AD331" s="4" t="s">
        <v>243</v>
      </c>
      <c r="AE331" s="34" t="s">
        <v>243</v>
      </c>
      <c r="AF331" s="34"/>
      <c r="AG331" s="4" t="s">
        <v>243</v>
      </c>
      <c r="AH331" s="34" t="s">
        <v>243</v>
      </c>
      <c r="AI331" s="34"/>
      <c r="AJ331" s="4" t="s">
        <v>243</v>
      </c>
      <c r="AK331" s="34" t="s">
        <v>243</v>
      </c>
      <c r="AL331" s="34"/>
      <c r="AM331" s="4" t="s">
        <v>243</v>
      </c>
      <c r="AN331" s="6">
        <f t="shared" si="298"/>
        <v>0</v>
      </c>
      <c r="AO331" s="33">
        <f t="shared" si="298"/>
        <v>0</v>
      </c>
      <c r="AP331" s="33"/>
      <c r="AQ331" s="6">
        <f t="shared" si="299"/>
        <v>0</v>
      </c>
      <c r="AR331" s="6">
        <f t="shared" si="299"/>
        <v>0</v>
      </c>
      <c r="AS331" s="6">
        <f t="shared" si="299"/>
        <v>0</v>
      </c>
      <c r="AT331" s="6">
        <f t="shared" si="299"/>
        <v>0</v>
      </c>
      <c r="AU331" s="6">
        <f t="shared" si="299"/>
        <v>0</v>
      </c>
      <c r="AV331" s="6">
        <f t="shared" si="299"/>
        <v>0</v>
      </c>
      <c r="AW331" s="6">
        <f t="shared" si="299"/>
        <v>0</v>
      </c>
      <c r="AX331" s="6">
        <f t="shared" si="299"/>
        <v>0</v>
      </c>
      <c r="AY331" s="33">
        <f t="shared" si="299"/>
        <v>0</v>
      </c>
      <c r="AZ331" s="33"/>
      <c r="BA331" s="33"/>
      <c r="BB331" s="6">
        <f t="shared" si="300"/>
        <v>0</v>
      </c>
    </row>
    <row r="332" spans="1:54" s="1" customFormat="1" ht="14.1" customHeight="1">
      <c r="A332" s="11" t="s">
        <v>16</v>
      </c>
      <c r="B332" s="50" t="s">
        <v>611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38" t="s">
        <v>612</v>
      </c>
      <c r="N332" s="38"/>
      <c r="O332" s="38" t="s">
        <v>67</v>
      </c>
      <c r="P332" s="38"/>
      <c r="Q332" s="38"/>
      <c r="R332" s="38" t="s">
        <v>68</v>
      </c>
      <c r="S332" s="38"/>
      <c r="T332" s="38"/>
      <c r="U332" s="34" t="s">
        <v>243</v>
      </c>
      <c r="V332" s="34"/>
      <c r="W332" s="34" t="s">
        <v>243</v>
      </c>
      <c r="X332" s="34"/>
      <c r="Y332" s="34" t="s">
        <v>243</v>
      </c>
      <c r="Z332" s="34"/>
      <c r="AA332" s="4" t="s">
        <v>243</v>
      </c>
      <c r="AB332" s="34" t="s">
        <v>243</v>
      </c>
      <c r="AC332" s="34"/>
      <c r="AD332" s="4" t="s">
        <v>243</v>
      </c>
      <c r="AE332" s="34" t="s">
        <v>243</v>
      </c>
      <c r="AF332" s="34"/>
      <c r="AG332" s="4" t="s">
        <v>243</v>
      </c>
      <c r="AH332" s="34" t="s">
        <v>243</v>
      </c>
      <c r="AI332" s="34"/>
      <c r="AJ332" s="4" t="s">
        <v>243</v>
      </c>
      <c r="AK332" s="34" t="s">
        <v>243</v>
      </c>
      <c r="AL332" s="34"/>
      <c r="AM332" s="4" t="s">
        <v>243</v>
      </c>
      <c r="AN332" s="6">
        <f t="shared" si="298"/>
        <v>0</v>
      </c>
      <c r="AO332" s="33">
        <f t="shared" si="298"/>
        <v>0</v>
      </c>
      <c r="AP332" s="33"/>
      <c r="AQ332" s="6">
        <f t="shared" si="299"/>
        <v>0</v>
      </c>
      <c r="AR332" s="6">
        <f t="shared" si="299"/>
        <v>0</v>
      </c>
      <c r="AS332" s="6">
        <f t="shared" si="299"/>
        <v>0</v>
      </c>
      <c r="AT332" s="6">
        <f t="shared" si="299"/>
        <v>0</v>
      </c>
      <c r="AU332" s="6">
        <f t="shared" si="299"/>
        <v>0</v>
      </c>
      <c r="AV332" s="6">
        <f t="shared" si="299"/>
        <v>0</v>
      </c>
      <c r="AW332" s="6">
        <f t="shared" si="299"/>
        <v>0</v>
      </c>
      <c r="AX332" s="6">
        <f t="shared" si="299"/>
        <v>0</v>
      </c>
      <c r="AY332" s="33">
        <f t="shared" si="299"/>
        <v>0</v>
      </c>
      <c r="AZ332" s="33"/>
      <c r="BA332" s="33"/>
      <c r="BB332" s="6">
        <f t="shared" si="300"/>
        <v>0</v>
      </c>
    </row>
    <row r="333" spans="1:54" s="1" customFormat="1" ht="33.950000000000003" customHeight="1">
      <c r="A333" s="11" t="s">
        <v>16</v>
      </c>
      <c r="B333" s="50" t="s">
        <v>613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38" t="s">
        <v>614</v>
      </c>
      <c r="N333" s="38"/>
      <c r="O333" s="38" t="s">
        <v>67</v>
      </c>
      <c r="P333" s="38"/>
      <c r="Q333" s="38"/>
      <c r="R333" s="38" t="s">
        <v>615</v>
      </c>
      <c r="S333" s="38"/>
      <c r="T333" s="38"/>
      <c r="U333" s="34" t="s">
        <v>243</v>
      </c>
      <c r="V333" s="34"/>
      <c r="W333" s="34" t="s">
        <v>243</v>
      </c>
      <c r="X333" s="34"/>
      <c r="Y333" s="34" t="s">
        <v>243</v>
      </c>
      <c r="Z333" s="34"/>
      <c r="AA333" s="4" t="s">
        <v>243</v>
      </c>
      <c r="AB333" s="34" t="s">
        <v>243</v>
      </c>
      <c r="AC333" s="34"/>
      <c r="AD333" s="4" t="s">
        <v>243</v>
      </c>
      <c r="AE333" s="34" t="s">
        <v>243</v>
      </c>
      <c r="AF333" s="34"/>
      <c r="AG333" s="4" t="s">
        <v>243</v>
      </c>
      <c r="AH333" s="34" t="s">
        <v>243</v>
      </c>
      <c r="AI333" s="34"/>
      <c r="AJ333" s="4" t="s">
        <v>243</v>
      </c>
      <c r="AK333" s="34" t="s">
        <v>243</v>
      </c>
      <c r="AL333" s="34"/>
      <c r="AM333" s="4" t="s">
        <v>243</v>
      </c>
      <c r="AN333" s="6">
        <f t="shared" si="298"/>
        <v>0</v>
      </c>
      <c r="AO333" s="33">
        <f t="shared" si="298"/>
        <v>0</v>
      </c>
      <c r="AP333" s="33"/>
      <c r="AQ333" s="6">
        <f t="shared" si="299"/>
        <v>0</v>
      </c>
      <c r="AR333" s="6">
        <f t="shared" si="299"/>
        <v>0</v>
      </c>
      <c r="AS333" s="6">
        <f t="shared" si="299"/>
        <v>0</v>
      </c>
      <c r="AT333" s="6">
        <f t="shared" si="299"/>
        <v>0</v>
      </c>
      <c r="AU333" s="6">
        <f t="shared" si="299"/>
        <v>0</v>
      </c>
      <c r="AV333" s="6">
        <f t="shared" si="299"/>
        <v>0</v>
      </c>
      <c r="AW333" s="6">
        <f t="shared" si="299"/>
        <v>0</v>
      </c>
      <c r="AX333" s="6">
        <f t="shared" si="299"/>
        <v>0</v>
      </c>
      <c r="AY333" s="33">
        <f t="shared" si="299"/>
        <v>0</v>
      </c>
      <c r="AZ333" s="33"/>
      <c r="BA333" s="33"/>
      <c r="BB333" s="6">
        <f t="shared" si="300"/>
        <v>0</v>
      </c>
    </row>
    <row r="334" spans="1:54" s="1" customFormat="1" ht="24" customHeight="1">
      <c r="A334" s="11" t="s">
        <v>16</v>
      </c>
      <c r="B334" s="50" t="s">
        <v>616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38" t="s">
        <v>617</v>
      </c>
      <c r="N334" s="38"/>
      <c r="O334" s="38" t="s">
        <v>67</v>
      </c>
      <c r="P334" s="38"/>
      <c r="Q334" s="38"/>
      <c r="R334" s="38" t="s">
        <v>618</v>
      </c>
      <c r="S334" s="38"/>
      <c r="T334" s="38"/>
      <c r="U334" s="34" t="s">
        <v>243</v>
      </c>
      <c r="V334" s="34"/>
      <c r="W334" s="34" t="s">
        <v>243</v>
      </c>
      <c r="X334" s="34"/>
      <c r="Y334" s="34" t="s">
        <v>243</v>
      </c>
      <c r="Z334" s="34"/>
      <c r="AA334" s="4" t="s">
        <v>243</v>
      </c>
      <c r="AB334" s="34" t="s">
        <v>243</v>
      </c>
      <c r="AC334" s="34"/>
      <c r="AD334" s="4" t="s">
        <v>243</v>
      </c>
      <c r="AE334" s="34" t="s">
        <v>243</v>
      </c>
      <c r="AF334" s="34"/>
      <c r="AG334" s="4" t="s">
        <v>243</v>
      </c>
      <c r="AH334" s="34" t="s">
        <v>243</v>
      </c>
      <c r="AI334" s="34"/>
      <c r="AJ334" s="4" t="s">
        <v>243</v>
      </c>
      <c r="AK334" s="34" t="s">
        <v>243</v>
      </c>
      <c r="AL334" s="34"/>
      <c r="AM334" s="4" t="s">
        <v>243</v>
      </c>
      <c r="AN334" s="6">
        <f t="shared" si="298"/>
        <v>0</v>
      </c>
      <c r="AO334" s="33">
        <f t="shared" si="298"/>
        <v>0</v>
      </c>
      <c r="AP334" s="33"/>
      <c r="AQ334" s="6">
        <f t="shared" si="299"/>
        <v>0</v>
      </c>
      <c r="AR334" s="6">
        <f t="shared" si="299"/>
        <v>0</v>
      </c>
      <c r="AS334" s="6">
        <f t="shared" si="299"/>
        <v>0</v>
      </c>
      <c r="AT334" s="6">
        <f t="shared" si="299"/>
        <v>0</v>
      </c>
      <c r="AU334" s="6">
        <f t="shared" si="299"/>
        <v>0</v>
      </c>
      <c r="AV334" s="6">
        <f t="shared" si="299"/>
        <v>0</v>
      </c>
      <c r="AW334" s="6">
        <f t="shared" si="299"/>
        <v>0</v>
      </c>
      <c r="AX334" s="6">
        <f t="shared" si="299"/>
        <v>0</v>
      </c>
      <c r="AY334" s="33">
        <f t="shared" si="299"/>
        <v>0</v>
      </c>
      <c r="AZ334" s="33"/>
      <c r="BA334" s="33"/>
      <c r="BB334" s="6">
        <f t="shared" si="300"/>
        <v>0</v>
      </c>
    </row>
    <row r="335" spans="1:54" s="1" customFormat="1" ht="33.950000000000003" customHeight="1">
      <c r="A335" s="41" t="s">
        <v>619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4" t="s">
        <v>620</v>
      </c>
      <c r="N335" s="44"/>
      <c r="O335" s="44" t="s">
        <v>184</v>
      </c>
      <c r="P335" s="44"/>
      <c r="Q335" s="44"/>
      <c r="R335" s="44" t="s">
        <v>68</v>
      </c>
      <c r="S335" s="44"/>
      <c r="T335" s="44"/>
      <c r="U335" s="34" t="s">
        <v>243</v>
      </c>
      <c r="V335" s="34"/>
      <c r="W335" s="34" t="s">
        <v>243</v>
      </c>
      <c r="X335" s="34"/>
      <c r="Y335" s="34" t="s">
        <v>243</v>
      </c>
      <c r="Z335" s="34"/>
      <c r="AA335" s="4" t="s">
        <v>243</v>
      </c>
      <c r="AB335" s="34" t="s">
        <v>243</v>
      </c>
      <c r="AC335" s="34"/>
      <c r="AD335" s="4" t="s">
        <v>243</v>
      </c>
      <c r="AE335" s="34" t="s">
        <v>243</v>
      </c>
      <c r="AF335" s="34"/>
      <c r="AG335" s="4" t="s">
        <v>243</v>
      </c>
      <c r="AH335" s="34" t="s">
        <v>243</v>
      </c>
      <c r="AI335" s="34"/>
      <c r="AJ335" s="4" t="s">
        <v>243</v>
      </c>
      <c r="AK335" s="34" t="s">
        <v>243</v>
      </c>
      <c r="AL335" s="34"/>
      <c r="AM335" s="4" t="s">
        <v>243</v>
      </c>
      <c r="AN335" s="6">
        <f t="shared" si="298"/>
        <v>0</v>
      </c>
      <c r="AO335" s="33">
        <f t="shared" si="298"/>
        <v>0</v>
      </c>
      <c r="AP335" s="33"/>
      <c r="AQ335" s="6">
        <f t="shared" si="299"/>
        <v>0</v>
      </c>
      <c r="AR335" s="6">
        <f t="shared" si="299"/>
        <v>0</v>
      </c>
      <c r="AS335" s="6">
        <f t="shared" si="299"/>
        <v>0</v>
      </c>
      <c r="AT335" s="6">
        <f t="shared" si="299"/>
        <v>0</v>
      </c>
      <c r="AU335" s="6">
        <f t="shared" si="299"/>
        <v>0</v>
      </c>
      <c r="AV335" s="6">
        <f t="shared" si="299"/>
        <v>0</v>
      </c>
      <c r="AW335" s="6">
        <f t="shared" si="299"/>
        <v>0</v>
      </c>
      <c r="AX335" s="6">
        <f t="shared" si="299"/>
        <v>0</v>
      </c>
      <c r="AY335" s="33">
        <f t="shared" si="299"/>
        <v>0</v>
      </c>
      <c r="AZ335" s="33"/>
      <c r="BA335" s="33"/>
      <c r="BB335" s="6">
        <f t="shared" si="300"/>
        <v>0</v>
      </c>
    </row>
    <row r="336" spans="1:54" s="1" customFormat="1" ht="14.1" customHeight="1">
      <c r="A336" s="9" t="s">
        <v>16</v>
      </c>
      <c r="B336" s="56" t="s">
        <v>144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49" t="s">
        <v>16</v>
      </c>
      <c r="N336" s="49"/>
      <c r="O336" s="49" t="s">
        <v>16</v>
      </c>
      <c r="P336" s="49"/>
      <c r="Q336" s="49"/>
      <c r="R336" s="49" t="s">
        <v>16</v>
      </c>
      <c r="S336" s="49"/>
      <c r="T336" s="49"/>
      <c r="U336" s="29" t="s">
        <v>16</v>
      </c>
      <c r="V336" s="29"/>
      <c r="W336" s="29" t="s">
        <v>16</v>
      </c>
      <c r="X336" s="29"/>
      <c r="Y336" s="29" t="s">
        <v>16</v>
      </c>
      <c r="Z336" s="29"/>
      <c r="AA336" s="7" t="s">
        <v>16</v>
      </c>
      <c r="AB336" s="29" t="s">
        <v>16</v>
      </c>
      <c r="AC336" s="29"/>
      <c r="AD336" s="7" t="s">
        <v>16</v>
      </c>
      <c r="AE336" s="29" t="s">
        <v>16</v>
      </c>
      <c r="AF336" s="29"/>
      <c r="AG336" s="7" t="s">
        <v>16</v>
      </c>
      <c r="AH336" s="29" t="s">
        <v>16</v>
      </c>
      <c r="AI336" s="29"/>
      <c r="AJ336" s="7" t="s">
        <v>16</v>
      </c>
      <c r="AK336" s="29" t="s">
        <v>16</v>
      </c>
      <c r="AL336" s="29"/>
      <c r="AM336" s="7" t="s">
        <v>16</v>
      </c>
      <c r="AN336" s="7" t="s">
        <v>16</v>
      </c>
      <c r="AO336" s="29" t="s">
        <v>16</v>
      </c>
      <c r="AP336" s="29"/>
      <c r="AQ336" s="7" t="s">
        <v>16</v>
      </c>
      <c r="AR336" s="7" t="s">
        <v>16</v>
      </c>
      <c r="AS336" s="7" t="s">
        <v>16</v>
      </c>
      <c r="AT336" s="7" t="s">
        <v>16</v>
      </c>
      <c r="AU336" s="7" t="s">
        <v>16</v>
      </c>
      <c r="AV336" s="7" t="s">
        <v>16</v>
      </c>
      <c r="AW336" s="7" t="s">
        <v>16</v>
      </c>
      <c r="AX336" s="7" t="s">
        <v>16</v>
      </c>
      <c r="AY336" s="29" t="s">
        <v>16</v>
      </c>
      <c r="AZ336" s="29"/>
      <c r="BA336" s="29"/>
      <c r="BB336" s="7" t="s">
        <v>16</v>
      </c>
    </row>
    <row r="337" spans="1:54" s="1" customFormat="1" ht="24" customHeight="1">
      <c r="A337" s="10" t="s">
        <v>16</v>
      </c>
      <c r="B337" s="51" t="s">
        <v>621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31" t="s">
        <v>622</v>
      </c>
      <c r="N337" s="31"/>
      <c r="O337" s="31" t="s">
        <v>184</v>
      </c>
      <c r="P337" s="31"/>
      <c r="Q337" s="31"/>
      <c r="R337" s="31" t="s">
        <v>68</v>
      </c>
      <c r="S337" s="31"/>
      <c r="T337" s="31"/>
      <c r="U337" s="28" t="s">
        <v>243</v>
      </c>
      <c r="V337" s="28"/>
      <c r="W337" s="28" t="s">
        <v>243</v>
      </c>
      <c r="X337" s="28"/>
      <c r="Y337" s="28" t="s">
        <v>243</v>
      </c>
      <c r="Z337" s="28"/>
      <c r="AA337" s="14" t="s">
        <v>243</v>
      </c>
      <c r="AB337" s="28" t="s">
        <v>243</v>
      </c>
      <c r="AC337" s="28"/>
      <c r="AD337" s="14" t="s">
        <v>243</v>
      </c>
      <c r="AE337" s="28" t="s">
        <v>243</v>
      </c>
      <c r="AF337" s="28"/>
      <c r="AG337" s="14" t="s">
        <v>243</v>
      </c>
      <c r="AH337" s="28" t="s">
        <v>243</v>
      </c>
      <c r="AI337" s="28"/>
      <c r="AJ337" s="14" t="s">
        <v>243</v>
      </c>
      <c r="AK337" s="28" t="s">
        <v>243</v>
      </c>
      <c r="AL337" s="28"/>
      <c r="AM337" s="14" t="s">
        <v>243</v>
      </c>
      <c r="AN337" s="8">
        <f>0</f>
        <v>0</v>
      </c>
      <c r="AO337" s="27">
        <f>0</f>
        <v>0</v>
      </c>
      <c r="AP337" s="27"/>
      <c r="AQ337" s="8">
        <f t="shared" ref="AQ337:AY338" si="301">0</f>
        <v>0</v>
      </c>
      <c r="AR337" s="8">
        <f t="shared" si="301"/>
        <v>0</v>
      </c>
      <c r="AS337" s="8">
        <f t="shared" si="301"/>
        <v>0</v>
      </c>
      <c r="AT337" s="8">
        <f t="shared" si="301"/>
        <v>0</v>
      </c>
      <c r="AU337" s="8">
        <f t="shared" si="301"/>
        <v>0</v>
      </c>
      <c r="AV337" s="8">
        <f t="shared" si="301"/>
        <v>0</v>
      </c>
      <c r="AW337" s="8">
        <f t="shared" si="301"/>
        <v>0</v>
      </c>
      <c r="AX337" s="8">
        <f t="shared" si="301"/>
        <v>0</v>
      </c>
      <c r="AY337" s="27">
        <f t="shared" si="301"/>
        <v>0</v>
      </c>
      <c r="AZ337" s="27"/>
      <c r="BA337" s="27"/>
      <c r="BB337" s="8">
        <f>0</f>
        <v>0</v>
      </c>
    </row>
    <row r="338" spans="1:54" s="1" customFormat="1" ht="33.950000000000003" customHeight="1">
      <c r="A338" s="11" t="s">
        <v>16</v>
      </c>
      <c r="B338" s="50" t="s">
        <v>623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38" t="s">
        <v>624</v>
      </c>
      <c r="N338" s="38"/>
      <c r="O338" s="38" t="s">
        <v>184</v>
      </c>
      <c r="P338" s="38"/>
      <c r="Q338" s="38"/>
      <c r="R338" s="38" t="s">
        <v>68</v>
      </c>
      <c r="S338" s="38"/>
      <c r="T338" s="38"/>
      <c r="U338" s="34" t="s">
        <v>243</v>
      </c>
      <c r="V338" s="34"/>
      <c r="W338" s="34" t="s">
        <v>243</v>
      </c>
      <c r="X338" s="34"/>
      <c r="Y338" s="34" t="s">
        <v>243</v>
      </c>
      <c r="Z338" s="34"/>
      <c r="AA338" s="4" t="s">
        <v>243</v>
      </c>
      <c r="AB338" s="34" t="s">
        <v>243</v>
      </c>
      <c r="AC338" s="34"/>
      <c r="AD338" s="4" t="s">
        <v>243</v>
      </c>
      <c r="AE338" s="34" t="s">
        <v>243</v>
      </c>
      <c r="AF338" s="34"/>
      <c r="AG338" s="4" t="s">
        <v>243</v>
      </c>
      <c r="AH338" s="34" t="s">
        <v>243</v>
      </c>
      <c r="AI338" s="34"/>
      <c r="AJ338" s="4" t="s">
        <v>243</v>
      </c>
      <c r="AK338" s="34" t="s">
        <v>243</v>
      </c>
      <c r="AL338" s="34"/>
      <c r="AM338" s="4" t="s">
        <v>243</v>
      </c>
      <c r="AN338" s="6">
        <f>0</f>
        <v>0</v>
      </c>
      <c r="AO338" s="33">
        <f>0</f>
        <v>0</v>
      </c>
      <c r="AP338" s="33"/>
      <c r="AQ338" s="6">
        <f t="shared" si="301"/>
        <v>0</v>
      </c>
      <c r="AR338" s="6">
        <f t="shared" si="301"/>
        <v>0</v>
      </c>
      <c r="AS338" s="6">
        <f t="shared" si="301"/>
        <v>0</v>
      </c>
      <c r="AT338" s="6">
        <f t="shared" si="301"/>
        <v>0</v>
      </c>
      <c r="AU338" s="6">
        <f t="shared" si="301"/>
        <v>0</v>
      </c>
      <c r="AV338" s="6">
        <f t="shared" si="301"/>
        <v>0</v>
      </c>
      <c r="AW338" s="6">
        <f t="shared" si="301"/>
        <v>0</v>
      </c>
      <c r="AX338" s="6">
        <f t="shared" si="301"/>
        <v>0</v>
      </c>
      <c r="AY338" s="33">
        <f t="shared" si="301"/>
        <v>0</v>
      </c>
      <c r="AZ338" s="33"/>
      <c r="BA338" s="33"/>
      <c r="BB338" s="6">
        <f>0</f>
        <v>0</v>
      </c>
    </row>
    <row r="339" spans="1:54" s="1" customFormat="1" ht="14.1" customHeight="1">
      <c r="A339" s="9" t="s">
        <v>16</v>
      </c>
      <c r="B339" s="52" t="s">
        <v>197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36" t="s">
        <v>16</v>
      </c>
      <c r="N339" s="36"/>
      <c r="O339" s="36" t="s">
        <v>16</v>
      </c>
      <c r="P339" s="36"/>
      <c r="Q339" s="36"/>
      <c r="R339" s="36" t="s">
        <v>16</v>
      </c>
      <c r="S339" s="36"/>
      <c r="T339" s="36"/>
      <c r="U339" s="29" t="s">
        <v>16</v>
      </c>
      <c r="V339" s="29"/>
      <c r="W339" s="29" t="s">
        <v>16</v>
      </c>
      <c r="X339" s="29"/>
      <c r="Y339" s="29" t="s">
        <v>16</v>
      </c>
      <c r="Z339" s="29"/>
      <c r="AA339" s="7" t="s">
        <v>16</v>
      </c>
      <c r="AB339" s="29" t="s">
        <v>16</v>
      </c>
      <c r="AC339" s="29"/>
      <c r="AD339" s="7" t="s">
        <v>16</v>
      </c>
      <c r="AE339" s="29" t="s">
        <v>16</v>
      </c>
      <c r="AF339" s="29"/>
      <c r="AG339" s="7" t="s">
        <v>16</v>
      </c>
      <c r="AH339" s="29" t="s">
        <v>16</v>
      </c>
      <c r="AI339" s="29"/>
      <c r="AJ339" s="7" t="s">
        <v>16</v>
      </c>
      <c r="AK339" s="29" t="s">
        <v>16</v>
      </c>
      <c r="AL339" s="29"/>
      <c r="AM339" s="7" t="s">
        <v>16</v>
      </c>
      <c r="AN339" s="7" t="s">
        <v>16</v>
      </c>
      <c r="AO339" s="29" t="s">
        <v>16</v>
      </c>
      <c r="AP339" s="29"/>
      <c r="AQ339" s="7" t="s">
        <v>16</v>
      </c>
      <c r="AR339" s="7" t="s">
        <v>16</v>
      </c>
      <c r="AS339" s="7" t="s">
        <v>16</v>
      </c>
      <c r="AT339" s="7" t="s">
        <v>16</v>
      </c>
      <c r="AU339" s="7" t="s">
        <v>16</v>
      </c>
      <c r="AV339" s="7" t="s">
        <v>16</v>
      </c>
      <c r="AW339" s="7" t="s">
        <v>16</v>
      </c>
      <c r="AX339" s="7" t="s">
        <v>16</v>
      </c>
      <c r="AY339" s="29" t="s">
        <v>16</v>
      </c>
      <c r="AZ339" s="29"/>
      <c r="BA339" s="29"/>
      <c r="BB339" s="7" t="s">
        <v>16</v>
      </c>
    </row>
    <row r="340" spans="1:54" s="1" customFormat="1" ht="14.1" customHeight="1">
      <c r="A340" s="10" t="s">
        <v>16</v>
      </c>
      <c r="B340" s="51" t="s">
        <v>473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31" t="s">
        <v>625</v>
      </c>
      <c r="N340" s="31"/>
      <c r="O340" s="31" t="s">
        <v>184</v>
      </c>
      <c r="P340" s="31"/>
      <c r="Q340" s="31"/>
      <c r="R340" s="31" t="s">
        <v>68</v>
      </c>
      <c r="S340" s="31"/>
      <c r="T340" s="31"/>
      <c r="U340" s="28" t="s">
        <v>243</v>
      </c>
      <c r="V340" s="28"/>
      <c r="W340" s="28" t="s">
        <v>243</v>
      </c>
      <c r="X340" s="28"/>
      <c r="Y340" s="28" t="s">
        <v>243</v>
      </c>
      <c r="Z340" s="28"/>
      <c r="AA340" s="14" t="s">
        <v>243</v>
      </c>
      <c r="AB340" s="28" t="s">
        <v>243</v>
      </c>
      <c r="AC340" s="28"/>
      <c r="AD340" s="14" t="s">
        <v>243</v>
      </c>
      <c r="AE340" s="28" t="s">
        <v>243</v>
      </c>
      <c r="AF340" s="28"/>
      <c r="AG340" s="14" t="s">
        <v>243</v>
      </c>
      <c r="AH340" s="28" t="s">
        <v>243</v>
      </c>
      <c r="AI340" s="28"/>
      <c r="AJ340" s="14" t="s">
        <v>243</v>
      </c>
      <c r="AK340" s="28" t="s">
        <v>243</v>
      </c>
      <c r="AL340" s="28"/>
      <c r="AM340" s="14" t="s">
        <v>243</v>
      </c>
      <c r="AN340" s="8">
        <f>0</f>
        <v>0</v>
      </c>
      <c r="AO340" s="27">
        <f>0</f>
        <v>0</v>
      </c>
      <c r="AP340" s="27"/>
      <c r="AQ340" s="8">
        <f t="shared" ref="AQ340:AY340" si="302">0</f>
        <v>0</v>
      </c>
      <c r="AR340" s="8">
        <f t="shared" si="302"/>
        <v>0</v>
      </c>
      <c r="AS340" s="8">
        <f t="shared" si="302"/>
        <v>0</v>
      </c>
      <c r="AT340" s="8">
        <f t="shared" si="302"/>
        <v>0</v>
      </c>
      <c r="AU340" s="8">
        <f t="shared" si="302"/>
        <v>0</v>
      </c>
      <c r="AV340" s="8">
        <f t="shared" si="302"/>
        <v>0</v>
      </c>
      <c r="AW340" s="8">
        <f t="shared" si="302"/>
        <v>0</v>
      </c>
      <c r="AX340" s="8">
        <f t="shared" si="302"/>
        <v>0</v>
      </c>
      <c r="AY340" s="27">
        <f t="shared" si="302"/>
        <v>0</v>
      </c>
      <c r="AZ340" s="27"/>
      <c r="BA340" s="27"/>
      <c r="BB340" s="8">
        <f>0</f>
        <v>0</v>
      </c>
    </row>
    <row r="341" spans="1:54" s="1" customFormat="1" ht="14.1" customHeight="1">
      <c r="A341" s="55" t="s">
        <v>16</v>
      </c>
      <c r="B341" s="55"/>
      <c r="C341" s="55"/>
      <c r="D341" s="52" t="s">
        <v>197</v>
      </c>
      <c r="E341" s="52"/>
      <c r="F341" s="52"/>
      <c r="G341" s="52"/>
      <c r="H341" s="52"/>
      <c r="I341" s="52"/>
      <c r="J341" s="52"/>
      <c r="K341" s="52"/>
      <c r="L341" s="52"/>
      <c r="M341" s="36" t="s">
        <v>16</v>
      </c>
      <c r="N341" s="36"/>
      <c r="O341" s="36" t="s">
        <v>16</v>
      </c>
      <c r="P341" s="36"/>
      <c r="Q341" s="36"/>
      <c r="R341" s="36" t="s">
        <v>16</v>
      </c>
      <c r="S341" s="36"/>
      <c r="T341" s="36"/>
      <c r="U341" s="29" t="s">
        <v>16</v>
      </c>
      <c r="V341" s="29"/>
      <c r="W341" s="29" t="s">
        <v>16</v>
      </c>
      <c r="X341" s="29"/>
      <c r="Y341" s="29" t="s">
        <v>16</v>
      </c>
      <c r="Z341" s="29"/>
      <c r="AA341" s="7" t="s">
        <v>16</v>
      </c>
      <c r="AB341" s="29" t="s">
        <v>16</v>
      </c>
      <c r="AC341" s="29"/>
      <c r="AD341" s="7" t="s">
        <v>16</v>
      </c>
      <c r="AE341" s="29" t="s">
        <v>16</v>
      </c>
      <c r="AF341" s="29"/>
      <c r="AG341" s="7" t="s">
        <v>16</v>
      </c>
      <c r="AH341" s="29" t="s">
        <v>16</v>
      </c>
      <c r="AI341" s="29"/>
      <c r="AJ341" s="7" t="s">
        <v>16</v>
      </c>
      <c r="AK341" s="29" t="s">
        <v>16</v>
      </c>
      <c r="AL341" s="29"/>
      <c r="AM341" s="7" t="s">
        <v>16</v>
      </c>
      <c r="AN341" s="7" t="s">
        <v>16</v>
      </c>
      <c r="AO341" s="29" t="s">
        <v>16</v>
      </c>
      <c r="AP341" s="29"/>
      <c r="AQ341" s="7" t="s">
        <v>16</v>
      </c>
      <c r="AR341" s="7" t="s">
        <v>16</v>
      </c>
      <c r="AS341" s="7" t="s">
        <v>16</v>
      </c>
      <c r="AT341" s="7" t="s">
        <v>16</v>
      </c>
      <c r="AU341" s="7" t="s">
        <v>16</v>
      </c>
      <c r="AV341" s="7" t="s">
        <v>16</v>
      </c>
      <c r="AW341" s="7" t="s">
        <v>16</v>
      </c>
      <c r="AX341" s="7" t="s">
        <v>16</v>
      </c>
      <c r="AY341" s="29" t="s">
        <v>16</v>
      </c>
      <c r="AZ341" s="29"/>
      <c r="BA341" s="29"/>
      <c r="BB341" s="7" t="s">
        <v>16</v>
      </c>
    </row>
    <row r="342" spans="1:54" s="1" customFormat="1" ht="14.1" customHeight="1">
      <c r="A342" s="54" t="s">
        <v>16</v>
      </c>
      <c r="B342" s="54"/>
      <c r="C342" s="54"/>
      <c r="D342" s="51" t="s">
        <v>476</v>
      </c>
      <c r="E342" s="51"/>
      <c r="F342" s="51"/>
      <c r="G342" s="51"/>
      <c r="H342" s="51"/>
      <c r="I342" s="51"/>
      <c r="J342" s="51"/>
      <c r="K342" s="51"/>
      <c r="L342" s="51"/>
      <c r="M342" s="31" t="s">
        <v>626</v>
      </c>
      <c r="N342" s="31"/>
      <c r="O342" s="31" t="s">
        <v>184</v>
      </c>
      <c r="P342" s="31"/>
      <c r="Q342" s="31"/>
      <c r="R342" s="31" t="s">
        <v>68</v>
      </c>
      <c r="S342" s="31"/>
      <c r="T342" s="31"/>
      <c r="U342" s="28" t="s">
        <v>243</v>
      </c>
      <c r="V342" s="28"/>
      <c r="W342" s="28" t="s">
        <v>243</v>
      </c>
      <c r="X342" s="28"/>
      <c r="Y342" s="28" t="s">
        <v>243</v>
      </c>
      <c r="Z342" s="28"/>
      <c r="AA342" s="14" t="s">
        <v>243</v>
      </c>
      <c r="AB342" s="28" t="s">
        <v>243</v>
      </c>
      <c r="AC342" s="28"/>
      <c r="AD342" s="14" t="s">
        <v>243</v>
      </c>
      <c r="AE342" s="28" t="s">
        <v>243</v>
      </c>
      <c r="AF342" s="28"/>
      <c r="AG342" s="14" t="s">
        <v>243</v>
      </c>
      <c r="AH342" s="28" t="s">
        <v>243</v>
      </c>
      <c r="AI342" s="28"/>
      <c r="AJ342" s="14" t="s">
        <v>243</v>
      </c>
      <c r="AK342" s="28" t="s">
        <v>243</v>
      </c>
      <c r="AL342" s="28"/>
      <c r="AM342" s="14" t="s">
        <v>243</v>
      </c>
      <c r="AN342" s="8">
        <f t="shared" ref="AN342:AO348" si="303">0</f>
        <v>0</v>
      </c>
      <c r="AO342" s="27">
        <f t="shared" si="303"/>
        <v>0</v>
      </c>
      <c r="AP342" s="27"/>
      <c r="AQ342" s="8">
        <f t="shared" ref="AQ342:AY348" si="304">0</f>
        <v>0</v>
      </c>
      <c r="AR342" s="8">
        <f t="shared" si="304"/>
        <v>0</v>
      </c>
      <c r="AS342" s="8">
        <f t="shared" si="304"/>
        <v>0</v>
      </c>
      <c r="AT342" s="8">
        <f t="shared" si="304"/>
        <v>0</v>
      </c>
      <c r="AU342" s="8">
        <f t="shared" si="304"/>
        <v>0</v>
      </c>
      <c r="AV342" s="8">
        <f t="shared" si="304"/>
        <v>0</v>
      </c>
      <c r="AW342" s="8">
        <f t="shared" si="304"/>
        <v>0</v>
      </c>
      <c r="AX342" s="8">
        <f t="shared" si="304"/>
        <v>0</v>
      </c>
      <c r="AY342" s="27">
        <f t="shared" si="304"/>
        <v>0</v>
      </c>
      <c r="AZ342" s="27"/>
      <c r="BA342" s="27"/>
      <c r="BB342" s="8">
        <f t="shared" ref="BB342:BB348" si="305">0</f>
        <v>0</v>
      </c>
    </row>
    <row r="343" spans="1:54" s="1" customFormat="1" ht="14.1" customHeight="1">
      <c r="A343" s="53" t="s">
        <v>16</v>
      </c>
      <c r="B343" s="53"/>
      <c r="C343" s="53"/>
      <c r="D343" s="50" t="s">
        <v>478</v>
      </c>
      <c r="E343" s="50"/>
      <c r="F343" s="50"/>
      <c r="G343" s="50"/>
      <c r="H343" s="50"/>
      <c r="I343" s="50"/>
      <c r="J343" s="50"/>
      <c r="K343" s="50"/>
      <c r="L343" s="50"/>
      <c r="M343" s="38" t="s">
        <v>627</v>
      </c>
      <c r="N343" s="38"/>
      <c r="O343" s="38" t="s">
        <v>184</v>
      </c>
      <c r="P343" s="38"/>
      <c r="Q343" s="38"/>
      <c r="R343" s="38" t="s">
        <v>68</v>
      </c>
      <c r="S343" s="38"/>
      <c r="T343" s="38"/>
      <c r="U343" s="34" t="s">
        <v>243</v>
      </c>
      <c r="V343" s="34"/>
      <c r="W343" s="34" t="s">
        <v>243</v>
      </c>
      <c r="X343" s="34"/>
      <c r="Y343" s="34" t="s">
        <v>243</v>
      </c>
      <c r="Z343" s="34"/>
      <c r="AA343" s="4" t="s">
        <v>243</v>
      </c>
      <c r="AB343" s="34" t="s">
        <v>243</v>
      </c>
      <c r="AC343" s="34"/>
      <c r="AD343" s="4" t="s">
        <v>243</v>
      </c>
      <c r="AE343" s="34" t="s">
        <v>243</v>
      </c>
      <c r="AF343" s="34"/>
      <c r="AG343" s="4" t="s">
        <v>243</v>
      </c>
      <c r="AH343" s="34" t="s">
        <v>243</v>
      </c>
      <c r="AI343" s="34"/>
      <c r="AJ343" s="4" t="s">
        <v>243</v>
      </c>
      <c r="AK343" s="34" t="s">
        <v>243</v>
      </c>
      <c r="AL343" s="34"/>
      <c r="AM343" s="4" t="s">
        <v>243</v>
      </c>
      <c r="AN343" s="6">
        <f t="shared" si="303"/>
        <v>0</v>
      </c>
      <c r="AO343" s="33">
        <f t="shared" si="303"/>
        <v>0</v>
      </c>
      <c r="AP343" s="33"/>
      <c r="AQ343" s="6">
        <f t="shared" si="304"/>
        <v>0</v>
      </c>
      <c r="AR343" s="6">
        <f t="shared" si="304"/>
        <v>0</v>
      </c>
      <c r="AS343" s="6">
        <f t="shared" si="304"/>
        <v>0</v>
      </c>
      <c r="AT343" s="6">
        <f t="shared" si="304"/>
        <v>0</v>
      </c>
      <c r="AU343" s="6">
        <f t="shared" si="304"/>
        <v>0</v>
      </c>
      <c r="AV343" s="6">
        <f t="shared" si="304"/>
        <v>0</v>
      </c>
      <c r="AW343" s="6">
        <f t="shared" si="304"/>
        <v>0</v>
      </c>
      <c r="AX343" s="6">
        <f t="shared" si="304"/>
        <v>0</v>
      </c>
      <c r="AY343" s="33">
        <f t="shared" si="304"/>
        <v>0</v>
      </c>
      <c r="AZ343" s="33"/>
      <c r="BA343" s="33"/>
      <c r="BB343" s="6">
        <f t="shared" si="305"/>
        <v>0</v>
      </c>
    </row>
    <row r="344" spans="1:54" s="1" customFormat="1" ht="14.1" customHeight="1">
      <c r="A344" s="53" t="s">
        <v>16</v>
      </c>
      <c r="B344" s="53"/>
      <c r="C344" s="53"/>
      <c r="D344" s="50" t="s">
        <v>480</v>
      </c>
      <c r="E344" s="50"/>
      <c r="F344" s="50"/>
      <c r="G344" s="50"/>
      <c r="H344" s="50"/>
      <c r="I344" s="50"/>
      <c r="J344" s="50"/>
      <c r="K344" s="50"/>
      <c r="L344" s="50"/>
      <c r="M344" s="38" t="s">
        <v>628</v>
      </c>
      <c r="N344" s="38"/>
      <c r="O344" s="38" t="s">
        <v>184</v>
      </c>
      <c r="P344" s="38"/>
      <c r="Q344" s="38"/>
      <c r="R344" s="38" t="s">
        <v>68</v>
      </c>
      <c r="S344" s="38"/>
      <c r="T344" s="38"/>
      <c r="U344" s="34" t="s">
        <v>243</v>
      </c>
      <c r="V344" s="34"/>
      <c r="W344" s="34" t="s">
        <v>243</v>
      </c>
      <c r="X344" s="34"/>
      <c r="Y344" s="34" t="s">
        <v>243</v>
      </c>
      <c r="Z344" s="34"/>
      <c r="AA344" s="4" t="s">
        <v>243</v>
      </c>
      <c r="AB344" s="34" t="s">
        <v>243</v>
      </c>
      <c r="AC344" s="34"/>
      <c r="AD344" s="4" t="s">
        <v>243</v>
      </c>
      <c r="AE344" s="34" t="s">
        <v>243</v>
      </c>
      <c r="AF344" s="34"/>
      <c r="AG344" s="4" t="s">
        <v>243</v>
      </c>
      <c r="AH344" s="34" t="s">
        <v>243</v>
      </c>
      <c r="AI344" s="34"/>
      <c r="AJ344" s="4" t="s">
        <v>243</v>
      </c>
      <c r="AK344" s="34" t="s">
        <v>243</v>
      </c>
      <c r="AL344" s="34"/>
      <c r="AM344" s="4" t="s">
        <v>243</v>
      </c>
      <c r="AN344" s="6">
        <f t="shared" si="303"/>
        <v>0</v>
      </c>
      <c r="AO344" s="33">
        <f t="shared" si="303"/>
        <v>0</v>
      </c>
      <c r="AP344" s="33"/>
      <c r="AQ344" s="6">
        <f t="shared" si="304"/>
        <v>0</v>
      </c>
      <c r="AR344" s="6">
        <f t="shared" si="304"/>
        <v>0</v>
      </c>
      <c r="AS344" s="6">
        <f t="shared" si="304"/>
        <v>0</v>
      </c>
      <c r="AT344" s="6">
        <f t="shared" si="304"/>
        <v>0</v>
      </c>
      <c r="AU344" s="6">
        <f t="shared" si="304"/>
        <v>0</v>
      </c>
      <c r="AV344" s="6">
        <f t="shared" si="304"/>
        <v>0</v>
      </c>
      <c r="AW344" s="6">
        <f t="shared" si="304"/>
        <v>0</v>
      </c>
      <c r="AX344" s="6">
        <f t="shared" si="304"/>
        <v>0</v>
      </c>
      <c r="AY344" s="33">
        <f t="shared" si="304"/>
        <v>0</v>
      </c>
      <c r="AZ344" s="33"/>
      <c r="BA344" s="33"/>
      <c r="BB344" s="6">
        <f t="shared" si="305"/>
        <v>0</v>
      </c>
    </row>
    <row r="345" spans="1:54" s="1" customFormat="1" ht="14.1" customHeight="1">
      <c r="A345" s="53" t="s">
        <v>16</v>
      </c>
      <c r="B345" s="53"/>
      <c r="C345" s="53"/>
      <c r="D345" s="50" t="s">
        <v>482</v>
      </c>
      <c r="E345" s="50"/>
      <c r="F345" s="50"/>
      <c r="G345" s="50"/>
      <c r="H345" s="50"/>
      <c r="I345" s="50"/>
      <c r="J345" s="50"/>
      <c r="K345" s="50"/>
      <c r="L345" s="50"/>
      <c r="M345" s="38" t="s">
        <v>629</v>
      </c>
      <c r="N345" s="38"/>
      <c r="O345" s="38" t="s">
        <v>184</v>
      </c>
      <c r="P345" s="38"/>
      <c r="Q345" s="38"/>
      <c r="R345" s="38" t="s">
        <v>68</v>
      </c>
      <c r="S345" s="38"/>
      <c r="T345" s="38"/>
      <c r="U345" s="34" t="s">
        <v>243</v>
      </c>
      <c r="V345" s="34"/>
      <c r="W345" s="34" t="s">
        <v>243</v>
      </c>
      <c r="X345" s="34"/>
      <c r="Y345" s="34" t="s">
        <v>243</v>
      </c>
      <c r="Z345" s="34"/>
      <c r="AA345" s="4" t="s">
        <v>243</v>
      </c>
      <c r="AB345" s="34" t="s">
        <v>243</v>
      </c>
      <c r="AC345" s="34"/>
      <c r="AD345" s="4" t="s">
        <v>243</v>
      </c>
      <c r="AE345" s="34" t="s">
        <v>243</v>
      </c>
      <c r="AF345" s="34"/>
      <c r="AG345" s="4" t="s">
        <v>243</v>
      </c>
      <c r="AH345" s="34" t="s">
        <v>243</v>
      </c>
      <c r="AI345" s="34"/>
      <c r="AJ345" s="4" t="s">
        <v>243</v>
      </c>
      <c r="AK345" s="34" t="s">
        <v>243</v>
      </c>
      <c r="AL345" s="34"/>
      <c r="AM345" s="4" t="s">
        <v>243</v>
      </c>
      <c r="AN345" s="6">
        <f t="shared" si="303"/>
        <v>0</v>
      </c>
      <c r="AO345" s="33">
        <f t="shared" si="303"/>
        <v>0</v>
      </c>
      <c r="AP345" s="33"/>
      <c r="AQ345" s="6">
        <f t="shared" si="304"/>
        <v>0</v>
      </c>
      <c r="AR345" s="6">
        <f t="shared" si="304"/>
        <v>0</v>
      </c>
      <c r="AS345" s="6">
        <f t="shared" si="304"/>
        <v>0</v>
      </c>
      <c r="AT345" s="6">
        <f t="shared" si="304"/>
        <v>0</v>
      </c>
      <c r="AU345" s="6">
        <f t="shared" si="304"/>
        <v>0</v>
      </c>
      <c r="AV345" s="6">
        <f t="shared" si="304"/>
        <v>0</v>
      </c>
      <c r="AW345" s="6">
        <f t="shared" si="304"/>
        <v>0</v>
      </c>
      <c r="AX345" s="6">
        <f t="shared" si="304"/>
        <v>0</v>
      </c>
      <c r="AY345" s="33">
        <f t="shared" si="304"/>
        <v>0</v>
      </c>
      <c r="AZ345" s="33"/>
      <c r="BA345" s="33"/>
      <c r="BB345" s="6">
        <f t="shared" si="305"/>
        <v>0</v>
      </c>
    </row>
    <row r="346" spans="1:54" s="1" customFormat="1" ht="14.1" customHeight="1">
      <c r="A346" s="53" t="s">
        <v>16</v>
      </c>
      <c r="B346" s="53"/>
      <c r="C346" s="53"/>
      <c r="D346" s="50" t="s">
        <v>484</v>
      </c>
      <c r="E346" s="50"/>
      <c r="F346" s="50"/>
      <c r="G346" s="50"/>
      <c r="H346" s="50"/>
      <c r="I346" s="50"/>
      <c r="J346" s="50"/>
      <c r="K346" s="50"/>
      <c r="L346" s="50"/>
      <c r="M346" s="38" t="s">
        <v>630</v>
      </c>
      <c r="N346" s="38"/>
      <c r="O346" s="38" t="s">
        <v>184</v>
      </c>
      <c r="P346" s="38"/>
      <c r="Q346" s="38"/>
      <c r="R346" s="38" t="s">
        <v>68</v>
      </c>
      <c r="S346" s="38"/>
      <c r="T346" s="38"/>
      <c r="U346" s="34" t="s">
        <v>243</v>
      </c>
      <c r="V346" s="34"/>
      <c r="W346" s="34" t="s">
        <v>243</v>
      </c>
      <c r="X346" s="34"/>
      <c r="Y346" s="34" t="s">
        <v>243</v>
      </c>
      <c r="Z346" s="34"/>
      <c r="AA346" s="4" t="s">
        <v>243</v>
      </c>
      <c r="AB346" s="34" t="s">
        <v>243</v>
      </c>
      <c r="AC346" s="34"/>
      <c r="AD346" s="4" t="s">
        <v>243</v>
      </c>
      <c r="AE346" s="34" t="s">
        <v>243</v>
      </c>
      <c r="AF346" s="34"/>
      <c r="AG346" s="4" t="s">
        <v>243</v>
      </c>
      <c r="AH346" s="34" t="s">
        <v>243</v>
      </c>
      <c r="AI346" s="34"/>
      <c r="AJ346" s="4" t="s">
        <v>243</v>
      </c>
      <c r="AK346" s="34" t="s">
        <v>243</v>
      </c>
      <c r="AL346" s="34"/>
      <c r="AM346" s="4" t="s">
        <v>243</v>
      </c>
      <c r="AN346" s="6">
        <f t="shared" si="303"/>
        <v>0</v>
      </c>
      <c r="AO346" s="33">
        <f t="shared" si="303"/>
        <v>0</v>
      </c>
      <c r="AP346" s="33"/>
      <c r="AQ346" s="6">
        <f t="shared" si="304"/>
        <v>0</v>
      </c>
      <c r="AR346" s="6">
        <f t="shared" si="304"/>
        <v>0</v>
      </c>
      <c r="AS346" s="6">
        <f t="shared" si="304"/>
        <v>0</v>
      </c>
      <c r="AT346" s="6">
        <f t="shared" si="304"/>
        <v>0</v>
      </c>
      <c r="AU346" s="6">
        <f t="shared" si="304"/>
        <v>0</v>
      </c>
      <c r="AV346" s="6">
        <f t="shared" si="304"/>
        <v>0</v>
      </c>
      <c r="AW346" s="6">
        <f t="shared" si="304"/>
        <v>0</v>
      </c>
      <c r="AX346" s="6">
        <f t="shared" si="304"/>
        <v>0</v>
      </c>
      <c r="AY346" s="33">
        <f t="shared" si="304"/>
        <v>0</v>
      </c>
      <c r="AZ346" s="33"/>
      <c r="BA346" s="33"/>
      <c r="BB346" s="6">
        <f t="shared" si="305"/>
        <v>0</v>
      </c>
    </row>
    <row r="347" spans="1:54" s="1" customFormat="1" ht="14.1" customHeight="1">
      <c r="A347" s="11" t="s">
        <v>16</v>
      </c>
      <c r="B347" s="50" t="s">
        <v>486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38" t="s">
        <v>631</v>
      </c>
      <c r="N347" s="38"/>
      <c r="O347" s="38" t="s">
        <v>184</v>
      </c>
      <c r="P347" s="38"/>
      <c r="Q347" s="38"/>
      <c r="R347" s="38" t="s">
        <v>68</v>
      </c>
      <c r="S347" s="38"/>
      <c r="T347" s="38"/>
      <c r="U347" s="34" t="s">
        <v>243</v>
      </c>
      <c r="V347" s="34"/>
      <c r="W347" s="34" t="s">
        <v>243</v>
      </c>
      <c r="X347" s="34"/>
      <c r="Y347" s="34" t="s">
        <v>243</v>
      </c>
      <c r="Z347" s="34"/>
      <c r="AA347" s="4" t="s">
        <v>243</v>
      </c>
      <c r="AB347" s="34" t="s">
        <v>243</v>
      </c>
      <c r="AC347" s="34"/>
      <c r="AD347" s="4" t="s">
        <v>243</v>
      </c>
      <c r="AE347" s="34" t="s">
        <v>243</v>
      </c>
      <c r="AF347" s="34"/>
      <c r="AG347" s="4" t="s">
        <v>243</v>
      </c>
      <c r="AH347" s="34" t="s">
        <v>243</v>
      </c>
      <c r="AI347" s="34"/>
      <c r="AJ347" s="4" t="s">
        <v>243</v>
      </c>
      <c r="AK347" s="34" t="s">
        <v>243</v>
      </c>
      <c r="AL347" s="34"/>
      <c r="AM347" s="4" t="s">
        <v>243</v>
      </c>
      <c r="AN347" s="6">
        <f t="shared" si="303"/>
        <v>0</v>
      </c>
      <c r="AO347" s="33">
        <f t="shared" si="303"/>
        <v>0</v>
      </c>
      <c r="AP347" s="33"/>
      <c r="AQ347" s="6">
        <f t="shared" si="304"/>
        <v>0</v>
      </c>
      <c r="AR347" s="6">
        <f t="shared" si="304"/>
        <v>0</v>
      </c>
      <c r="AS347" s="6">
        <f t="shared" si="304"/>
        <v>0</v>
      </c>
      <c r="AT347" s="6">
        <f t="shared" si="304"/>
        <v>0</v>
      </c>
      <c r="AU347" s="6">
        <f t="shared" si="304"/>
        <v>0</v>
      </c>
      <c r="AV347" s="6">
        <f t="shared" si="304"/>
        <v>0</v>
      </c>
      <c r="AW347" s="6">
        <f t="shared" si="304"/>
        <v>0</v>
      </c>
      <c r="AX347" s="6">
        <f t="shared" si="304"/>
        <v>0</v>
      </c>
      <c r="AY347" s="33">
        <f t="shared" si="304"/>
        <v>0</v>
      </c>
      <c r="AZ347" s="33"/>
      <c r="BA347" s="33"/>
      <c r="BB347" s="6">
        <f t="shared" si="305"/>
        <v>0</v>
      </c>
    </row>
    <row r="348" spans="1:54" s="1" customFormat="1" ht="33.950000000000003" customHeight="1">
      <c r="A348" s="11" t="s">
        <v>16</v>
      </c>
      <c r="B348" s="50" t="s">
        <v>632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38" t="s">
        <v>633</v>
      </c>
      <c r="N348" s="38"/>
      <c r="O348" s="38" t="s">
        <v>184</v>
      </c>
      <c r="P348" s="38"/>
      <c r="Q348" s="38"/>
      <c r="R348" s="38" t="s">
        <v>68</v>
      </c>
      <c r="S348" s="38"/>
      <c r="T348" s="38"/>
      <c r="U348" s="34" t="s">
        <v>243</v>
      </c>
      <c r="V348" s="34"/>
      <c r="W348" s="34" t="s">
        <v>243</v>
      </c>
      <c r="X348" s="34"/>
      <c r="Y348" s="34" t="s">
        <v>243</v>
      </c>
      <c r="Z348" s="34"/>
      <c r="AA348" s="4" t="s">
        <v>243</v>
      </c>
      <c r="AB348" s="34" t="s">
        <v>243</v>
      </c>
      <c r="AC348" s="34"/>
      <c r="AD348" s="4" t="s">
        <v>243</v>
      </c>
      <c r="AE348" s="34" t="s">
        <v>243</v>
      </c>
      <c r="AF348" s="34"/>
      <c r="AG348" s="4" t="s">
        <v>243</v>
      </c>
      <c r="AH348" s="34" t="s">
        <v>243</v>
      </c>
      <c r="AI348" s="34"/>
      <c r="AJ348" s="4" t="s">
        <v>243</v>
      </c>
      <c r="AK348" s="34" t="s">
        <v>243</v>
      </c>
      <c r="AL348" s="34"/>
      <c r="AM348" s="4" t="s">
        <v>243</v>
      </c>
      <c r="AN348" s="6">
        <f t="shared" si="303"/>
        <v>0</v>
      </c>
      <c r="AO348" s="33">
        <f t="shared" si="303"/>
        <v>0</v>
      </c>
      <c r="AP348" s="33"/>
      <c r="AQ348" s="6">
        <f t="shared" si="304"/>
        <v>0</v>
      </c>
      <c r="AR348" s="6">
        <f t="shared" si="304"/>
        <v>0</v>
      </c>
      <c r="AS348" s="6">
        <f t="shared" si="304"/>
        <v>0</v>
      </c>
      <c r="AT348" s="6">
        <f t="shared" si="304"/>
        <v>0</v>
      </c>
      <c r="AU348" s="6">
        <f t="shared" si="304"/>
        <v>0</v>
      </c>
      <c r="AV348" s="6">
        <f t="shared" si="304"/>
        <v>0</v>
      </c>
      <c r="AW348" s="6">
        <f t="shared" si="304"/>
        <v>0</v>
      </c>
      <c r="AX348" s="6">
        <f t="shared" si="304"/>
        <v>0</v>
      </c>
      <c r="AY348" s="33">
        <f t="shared" si="304"/>
        <v>0</v>
      </c>
      <c r="AZ348" s="33"/>
      <c r="BA348" s="33"/>
      <c r="BB348" s="6">
        <f t="shared" si="305"/>
        <v>0</v>
      </c>
    </row>
    <row r="349" spans="1:54" s="1" customFormat="1" ht="14.1" customHeight="1">
      <c r="A349" s="9" t="s">
        <v>16</v>
      </c>
      <c r="B349" s="52" t="s">
        <v>197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36" t="s">
        <v>16</v>
      </c>
      <c r="N349" s="36"/>
      <c r="O349" s="36" t="s">
        <v>16</v>
      </c>
      <c r="P349" s="36"/>
      <c r="Q349" s="36"/>
      <c r="R349" s="36" t="s">
        <v>16</v>
      </c>
      <c r="S349" s="36"/>
      <c r="T349" s="36"/>
      <c r="U349" s="29" t="s">
        <v>16</v>
      </c>
      <c r="V349" s="29"/>
      <c r="W349" s="29" t="s">
        <v>16</v>
      </c>
      <c r="X349" s="29"/>
      <c r="Y349" s="29" t="s">
        <v>16</v>
      </c>
      <c r="Z349" s="29"/>
      <c r="AA349" s="7" t="s">
        <v>16</v>
      </c>
      <c r="AB349" s="29" t="s">
        <v>16</v>
      </c>
      <c r="AC349" s="29"/>
      <c r="AD349" s="7" t="s">
        <v>16</v>
      </c>
      <c r="AE349" s="29" t="s">
        <v>16</v>
      </c>
      <c r="AF349" s="29"/>
      <c r="AG349" s="7" t="s">
        <v>16</v>
      </c>
      <c r="AH349" s="29" t="s">
        <v>16</v>
      </c>
      <c r="AI349" s="29"/>
      <c r="AJ349" s="7" t="s">
        <v>16</v>
      </c>
      <c r="AK349" s="29" t="s">
        <v>16</v>
      </c>
      <c r="AL349" s="29"/>
      <c r="AM349" s="7" t="s">
        <v>16</v>
      </c>
      <c r="AN349" s="7" t="s">
        <v>16</v>
      </c>
      <c r="AO349" s="29" t="s">
        <v>16</v>
      </c>
      <c r="AP349" s="29"/>
      <c r="AQ349" s="7" t="s">
        <v>16</v>
      </c>
      <c r="AR349" s="7" t="s">
        <v>16</v>
      </c>
      <c r="AS349" s="7" t="s">
        <v>16</v>
      </c>
      <c r="AT349" s="7" t="s">
        <v>16</v>
      </c>
      <c r="AU349" s="7" t="s">
        <v>16</v>
      </c>
      <c r="AV349" s="7" t="s">
        <v>16</v>
      </c>
      <c r="AW349" s="7" t="s">
        <v>16</v>
      </c>
      <c r="AX349" s="7" t="s">
        <v>16</v>
      </c>
      <c r="AY349" s="29" t="s">
        <v>16</v>
      </c>
      <c r="AZ349" s="29"/>
      <c r="BA349" s="29"/>
      <c r="BB349" s="7" t="s">
        <v>16</v>
      </c>
    </row>
    <row r="350" spans="1:54" s="1" customFormat="1" ht="14.1" customHeight="1">
      <c r="A350" s="10" t="s">
        <v>16</v>
      </c>
      <c r="B350" s="51" t="s">
        <v>490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31" t="s">
        <v>634</v>
      </c>
      <c r="N350" s="31"/>
      <c r="O350" s="31" t="s">
        <v>184</v>
      </c>
      <c r="P350" s="31"/>
      <c r="Q350" s="31"/>
      <c r="R350" s="31" t="s">
        <v>68</v>
      </c>
      <c r="S350" s="31"/>
      <c r="T350" s="31"/>
      <c r="U350" s="28" t="s">
        <v>243</v>
      </c>
      <c r="V350" s="28"/>
      <c r="W350" s="28" t="s">
        <v>243</v>
      </c>
      <c r="X350" s="28"/>
      <c r="Y350" s="28" t="s">
        <v>243</v>
      </c>
      <c r="Z350" s="28"/>
      <c r="AA350" s="14" t="s">
        <v>243</v>
      </c>
      <c r="AB350" s="28" t="s">
        <v>243</v>
      </c>
      <c r="AC350" s="28"/>
      <c r="AD350" s="14" t="s">
        <v>243</v>
      </c>
      <c r="AE350" s="28" t="s">
        <v>243</v>
      </c>
      <c r="AF350" s="28"/>
      <c r="AG350" s="14" t="s">
        <v>243</v>
      </c>
      <c r="AH350" s="28" t="s">
        <v>243</v>
      </c>
      <c r="AI350" s="28"/>
      <c r="AJ350" s="14" t="s">
        <v>243</v>
      </c>
      <c r="AK350" s="28" t="s">
        <v>243</v>
      </c>
      <c r="AL350" s="28"/>
      <c r="AM350" s="14" t="s">
        <v>243</v>
      </c>
      <c r="AN350" s="8">
        <f>0</f>
        <v>0</v>
      </c>
      <c r="AO350" s="27">
        <f>0</f>
        <v>0</v>
      </c>
      <c r="AP350" s="27"/>
      <c r="AQ350" s="8">
        <f t="shared" ref="AQ350:AY350" si="306">0</f>
        <v>0</v>
      </c>
      <c r="AR350" s="8">
        <f t="shared" si="306"/>
        <v>0</v>
      </c>
      <c r="AS350" s="8">
        <f t="shared" si="306"/>
        <v>0</v>
      </c>
      <c r="AT350" s="8">
        <f t="shared" si="306"/>
        <v>0</v>
      </c>
      <c r="AU350" s="8">
        <f t="shared" si="306"/>
        <v>0</v>
      </c>
      <c r="AV350" s="8">
        <f t="shared" si="306"/>
        <v>0</v>
      </c>
      <c r="AW350" s="8">
        <f t="shared" si="306"/>
        <v>0</v>
      </c>
      <c r="AX350" s="8">
        <f t="shared" si="306"/>
        <v>0</v>
      </c>
      <c r="AY350" s="27">
        <f t="shared" si="306"/>
        <v>0</v>
      </c>
      <c r="AZ350" s="27"/>
      <c r="BA350" s="27"/>
      <c r="BB350" s="8">
        <f>0</f>
        <v>0</v>
      </c>
    </row>
    <row r="351" spans="1:54" s="1" customFormat="1" ht="14.1" customHeight="1">
      <c r="A351" s="55" t="s">
        <v>16</v>
      </c>
      <c r="B351" s="55"/>
      <c r="C351" s="55"/>
      <c r="D351" s="52" t="s">
        <v>197</v>
      </c>
      <c r="E351" s="52"/>
      <c r="F351" s="52"/>
      <c r="G351" s="52"/>
      <c r="H351" s="52"/>
      <c r="I351" s="52"/>
      <c r="J351" s="52"/>
      <c r="K351" s="52"/>
      <c r="L351" s="52"/>
      <c r="M351" s="36" t="s">
        <v>16</v>
      </c>
      <c r="N351" s="36"/>
      <c r="O351" s="36" t="s">
        <v>16</v>
      </c>
      <c r="P351" s="36"/>
      <c r="Q351" s="36"/>
      <c r="R351" s="36" t="s">
        <v>16</v>
      </c>
      <c r="S351" s="36"/>
      <c r="T351" s="36"/>
      <c r="U351" s="29" t="s">
        <v>16</v>
      </c>
      <c r="V351" s="29"/>
      <c r="W351" s="29" t="s">
        <v>16</v>
      </c>
      <c r="X351" s="29"/>
      <c r="Y351" s="29" t="s">
        <v>16</v>
      </c>
      <c r="Z351" s="29"/>
      <c r="AA351" s="7" t="s">
        <v>16</v>
      </c>
      <c r="AB351" s="29" t="s">
        <v>16</v>
      </c>
      <c r="AC351" s="29"/>
      <c r="AD351" s="7" t="s">
        <v>16</v>
      </c>
      <c r="AE351" s="29" t="s">
        <v>16</v>
      </c>
      <c r="AF351" s="29"/>
      <c r="AG351" s="7" t="s">
        <v>16</v>
      </c>
      <c r="AH351" s="29" t="s">
        <v>16</v>
      </c>
      <c r="AI351" s="29"/>
      <c r="AJ351" s="7" t="s">
        <v>16</v>
      </c>
      <c r="AK351" s="29" t="s">
        <v>16</v>
      </c>
      <c r="AL351" s="29"/>
      <c r="AM351" s="7" t="s">
        <v>16</v>
      </c>
      <c r="AN351" s="7" t="s">
        <v>16</v>
      </c>
      <c r="AO351" s="29" t="s">
        <v>16</v>
      </c>
      <c r="AP351" s="29"/>
      <c r="AQ351" s="7" t="s">
        <v>16</v>
      </c>
      <c r="AR351" s="7" t="s">
        <v>16</v>
      </c>
      <c r="AS351" s="7" t="s">
        <v>16</v>
      </c>
      <c r="AT351" s="7" t="s">
        <v>16</v>
      </c>
      <c r="AU351" s="7" t="s">
        <v>16</v>
      </c>
      <c r="AV351" s="7" t="s">
        <v>16</v>
      </c>
      <c r="AW351" s="7" t="s">
        <v>16</v>
      </c>
      <c r="AX351" s="7" t="s">
        <v>16</v>
      </c>
      <c r="AY351" s="29" t="s">
        <v>16</v>
      </c>
      <c r="AZ351" s="29"/>
      <c r="BA351" s="29"/>
      <c r="BB351" s="7" t="s">
        <v>16</v>
      </c>
    </row>
    <row r="352" spans="1:54" s="1" customFormat="1" ht="14.1" customHeight="1">
      <c r="A352" s="54" t="s">
        <v>16</v>
      </c>
      <c r="B352" s="54"/>
      <c r="C352" s="54"/>
      <c r="D352" s="51" t="s">
        <v>492</v>
      </c>
      <c r="E352" s="51"/>
      <c r="F352" s="51"/>
      <c r="G352" s="51"/>
      <c r="H352" s="51"/>
      <c r="I352" s="51"/>
      <c r="J352" s="51"/>
      <c r="K352" s="51"/>
      <c r="L352" s="51"/>
      <c r="M352" s="31" t="s">
        <v>635</v>
      </c>
      <c r="N352" s="31"/>
      <c r="O352" s="31" t="s">
        <v>184</v>
      </c>
      <c r="P352" s="31"/>
      <c r="Q352" s="31"/>
      <c r="R352" s="31" t="s">
        <v>68</v>
      </c>
      <c r="S352" s="31"/>
      <c r="T352" s="31"/>
      <c r="U352" s="28" t="s">
        <v>243</v>
      </c>
      <c r="V352" s="28"/>
      <c r="W352" s="28" t="s">
        <v>243</v>
      </c>
      <c r="X352" s="28"/>
      <c r="Y352" s="28" t="s">
        <v>243</v>
      </c>
      <c r="Z352" s="28"/>
      <c r="AA352" s="14" t="s">
        <v>243</v>
      </c>
      <c r="AB352" s="28" t="s">
        <v>243</v>
      </c>
      <c r="AC352" s="28"/>
      <c r="AD352" s="14" t="s">
        <v>243</v>
      </c>
      <c r="AE352" s="28" t="s">
        <v>243</v>
      </c>
      <c r="AF352" s="28"/>
      <c r="AG352" s="14" t="s">
        <v>243</v>
      </c>
      <c r="AH352" s="28" t="s">
        <v>243</v>
      </c>
      <c r="AI352" s="28"/>
      <c r="AJ352" s="14" t="s">
        <v>243</v>
      </c>
      <c r="AK352" s="28" t="s">
        <v>243</v>
      </c>
      <c r="AL352" s="28"/>
      <c r="AM352" s="14" t="s">
        <v>243</v>
      </c>
      <c r="AN352" s="8">
        <f t="shared" ref="AN352:AO357" si="307">0</f>
        <v>0</v>
      </c>
      <c r="AO352" s="27">
        <f t="shared" si="307"/>
        <v>0</v>
      </c>
      <c r="AP352" s="27"/>
      <c r="AQ352" s="8">
        <f t="shared" ref="AQ352:AY357" si="308">0</f>
        <v>0</v>
      </c>
      <c r="AR352" s="8">
        <f t="shared" si="308"/>
        <v>0</v>
      </c>
      <c r="AS352" s="8">
        <f t="shared" si="308"/>
        <v>0</v>
      </c>
      <c r="AT352" s="8">
        <f t="shared" si="308"/>
        <v>0</v>
      </c>
      <c r="AU352" s="8">
        <f t="shared" si="308"/>
        <v>0</v>
      </c>
      <c r="AV352" s="8">
        <f t="shared" si="308"/>
        <v>0</v>
      </c>
      <c r="AW352" s="8">
        <f t="shared" si="308"/>
        <v>0</v>
      </c>
      <c r="AX352" s="8">
        <f t="shared" si="308"/>
        <v>0</v>
      </c>
      <c r="AY352" s="27">
        <f t="shared" si="308"/>
        <v>0</v>
      </c>
      <c r="AZ352" s="27"/>
      <c r="BA352" s="27"/>
      <c r="BB352" s="8">
        <f t="shared" ref="BB352:BB357" si="309">0</f>
        <v>0</v>
      </c>
    </row>
    <row r="353" spans="1:54" s="1" customFormat="1" ht="14.1" customHeight="1">
      <c r="A353" s="53" t="s">
        <v>16</v>
      </c>
      <c r="B353" s="53"/>
      <c r="C353" s="53"/>
      <c r="D353" s="50" t="s">
        <v>478</v>
      </c>
      <c r="E353" s="50"/>
      <c r="F353" s="50"/>
      <c r="G353" s="50"/>
      <c r="H353" s="50"/>
      <c r="I353" s="50"/>
      <c r="J353" s="50"/>
      <c r="K353" s="50"/>
      <c r="L353" s="50"/>
      <c r="M353" s="38" t="s">
        <v>636</v>
      </c>
      <c r="N353" s="38"/>
      <c r="O353" s="38" t="s">
        <v>184</v>
      </c>
      <c r="P353" s="38"/>
      <c r="Q353" s="38"/>
      <c r="R353" s="38" t="s">
        <v>68</v>
      </c>
      <c r="S353" s="38"/>
      <c r="T353" s="38"/>
      <c r="U353" s="34" t="s">
        <v>243</v>
      </c>
      <c r="V353" s="34"/>
      <c r="W353" s="34" t="s">
        <v>243</v>
      </c>
      <c r="X353" s="34"/>
      <c r="Y353" s="34" t="s">
        <v>243</v>
      </c>
      <c r="Z353" s="34"/>
      <c r="AA353" s="4" t="s">
        <v>243</v>
      </c>
      <c r="AB353" s="34" t="s">
        <v>243</v>
      </c>
      <c r="AC353" s="34"/>
      <c r="AD353" s="4" t="s">
        <v>243</v>
      </c>
      <c r="AE353" s="34" t="s">
        <v>243</v>
      </c>
      <c r="AF353" s="34"/>
      <c r="AG353" s="4" t="s">
        <v>243</v>
      </c>
      <c r="AH353" s="34" t="s">
        <v>243</v>
      </c>
      <c r="AI353" s="34"/>
      <c r="AJ353" s="4" t="s">
        <v>243</v>
      </c>
      <c r="AK353" s="34" t="s">
        <v>243</v>
      </c>
      <c r="AL353" s="34"/>
      <c r="AM353" s="4" t="s">
        <v>243</v>
      </c>
      <c r="AN353" s="6">
        <f t="shared" si="307"/>
        <v>0</v>
      </c>
      <c r="AO353" s="33">
        <f t="shared" si="307"/>
        <v>0</v>
      </c>
      <c r="AP353" s="33"/>
      <c r="AQ353" s="6">
        <f t="shared" si="308"/>
        <v>0</v>
      </c>
      <c r="AR353" s="6">
        <f t="shared" si="308"/>
        <v>0</v>
      </c>
      <c r="AS353" s="6">
        <f t="shared" si="308"/>
        <v>0</v>
      </c>
      <c r="AT353" s="6">
        <f t="shared" si="308"/>
        <v>0</v>
      </c>
      <c r="AU353" s="6">
        <f t="shared" si="308"/>
        <v>0</v>
      </c>
      <c r="AV353" s="6">
        <f t="shared" si="308"/>
        <v>0</v>
      </c>
      <c r="AW353" s="6">
        <f t="shared" si="308"/>
        <v>0</v>
      </c>
      <c r="AX353" s="6">
        <f t="shared" si="308"/>
        <v>0</v>
      </c>
      <c r="AY353" s="33">
        <f t="shared" si="308"/>
        <v>0</v>
      </c>
      <c r="AZ353" s="33"/>
      <c r="BA353" s="33"/>
      <c r="BB353" s="6">
        <f t="shared" si="309"/>
        <v>0</v>
      </c>
    </row>
    <row r="354" spans="1:54" s="1" customFormat="1" ht="14.1" customHeight="1">
      <c r="A354" s="53" t="s">
        <v>16</v>
      </c>
      <c r="B354" s="53"/>
      <c r="C354" s="53"/>
      <c r="D354" s="50" t="s">
        <v>482</v>
      </c>
      <c r="E354" s="50"/>
      <c r="F354" s="50"/>
      <c r="G354" s="50"/>
      <c r="H354" s="50"/>
      <c r="I354" s="50"/>
      <c r="J354" s="50"/>
      <c r="K354" s="50"/>
      <c r="L354" s="50"/>
      <c r="M354" s="38" t="s">
        <v>637</v>
      </c>
      <c r="N354" s="38"/>
      <c r="O354" s="38" t="s">
        <v>184</v>
      </c>
      <c r="P354" s="38"/>
      <c r="Q354" s="38"/>
      <c r="R354" s="38" t="s">
        <v>68</v>
      </c>
      <c r="S354" s="38"/>
      <c r="T354" s="38"/>
      <c r="U354" s="34" t="s">
        <v>243</v>
      </c>
      <c r="V354" s="34"/>
      <c r="W354" s="34" t="s">
        <v>243</v>
      </c>
      <c r="X354" s="34"/>
      <c r="Y354" s="34" t="s">
        <v>243</v>
      </c>
      <c r="Z354" s="34"/>
      <c r="AA354" s="4" t="s">
        <v>243</v>
      </c>
      <c r="AB354" s="34" t="s">
        <v>243</v>
      </c>
      <c r="AC354" s="34"/>
      <c r="AD354" s="4" t="s">
        <v>243</v>
      </c>
      <c r="AE354" s="34" t="s">
        <v>243</v>
      </c>
      <c r="AF354" s="34"/>
      <c r="AG354" s="4" t="s">
        <v>243</v>
      </c>
      <c r="AH354" s="34" t="s">
        <v>243</v>
      </c>
      <c r="AI354" s="34"/>
      <c r="AJ354" s="4" t="s">
        <v>243</v>
      </c>
      <c r="AK354" s="34" t="s">
        <v>243</v>
      </c>
      <c r="AL354" s="34"/>
      <c r="AM354" s="4" t="s">
        <v>243</v>
      </c>
      <c r="AN354" s="6">
        <f t="shared" si="307"/>
        <v>0</v>
      </c>
      <c r="AO354" s="33">
        <f t="shared" si="307"/>
        <v>0</v>
      </c>
      <c r="AP354" s="33"/>
      <c r="AQ354" s="6">
        <f t="shared" si="308"/>
        <v>0</v>
      </c>
      <c r="AR354" s="6">
        <f t="shared" si="308"/>
        <v>0</v>
      </c>
      <c r="AS354" s="6">
        <f t="shared" si="308"/>
        <v>0</v>
      </c>
      <c r="AT354" s="6">
        <f t="shared" si="308"/>
        <v>0</v>
      </c>
      <c r="AU354" s="6">
        <f t="shared" si="308"/>
        <v>0</v>
      </c>
      <c r="AV354" s="6">
        <f t="shared" si="308"/>
        <v>0</v>
      </c>
      <c r="AW354" s="6">
        <f t="shared" si="308"/>
        <v>0</v>
      </c>
      <c r="AX354" s="6">
        <f t="shared" si="308"/>
        <v>0</v>
      </c>
      <c r="AY354" s="33">
        <f t="shared" si="308"/>
        <v>0</v>
      </c>
      <c r="AZ354" s="33"/>
      <c r="BA354" s="33"/>
      <c r="BB354" s="6">
        <f t="shared" si="309"/>
        <v>0</v>
      </c>
    </row>
    <row r="355" spans="1:54" s="1" customFormat="1" ht="14.1" customHeight="1">
      <c r="A355" s="53" t="s">
        <v>16</v>
      </c>
      <c r="B355" s="53"/>
      <c r="C355" s="53"/>
      <c r="D355" s="50" t="s">
        <v>484</v>
      </c>
      <c r="E355" s="50"/>
      <c r="F355" s="50"/>
      <c r="G355" s="50"/>
      <c r="H355" s="50"/>
      <c r="I355" s="50"/>
      <c r="J355" s="50"/>
      <c r="K355" s="50"/>
      <c r="L355" s="50"/>
      <c r="M355" s="38" t="s">
        <v>638</v>
      </c>
      <c r="N355" s="38"/>
      <c r="O355" s="38" t="s">
        <v>184</v>
      </c>
      <c r="P355" s="38"/>
      <c r="Q355" s="38"/>
      <c r="R355" s="38" t="s">
        <v>68</v>
      </c>
      <c r="S355" s="38"/>
      <c r="T355" s="38"/>
      <c r="U355" s="34" t="s">
        <v>243</v>
      </c>
      <c r="V355" s="34"/>
      <c r="W355" s="34" t="s">
        <v>243</v>
      </c>
      <c r="X355" s="34"/>
      <c r="Y355" s="34" t="s">
        <v>243</v>
      </c>
      <c r="Z355" s="34"/>
      <c r="AA355" s="4" t="s">
        <v>243</v>
      </c>
      <c r="AB355" s="34" t="s">
        <v>243</v>
      </c>
      <c r="AC355" s="34"/>
      <c r="AD355" s="4" t="s">
        <v>243</v>
      </c>
      <c r="AE355" s="34" t="s">
        <v>243</v>
      </c>
      <c r="AF355" s="34"/>
      <c r="AG355" s="4" t="s">
        <v>243</v>
      </c>
      <c r="AH355" s="34" t="s">
        <v>243</v>
      </c>
      <c r="AI355" s="34"/>
      <c r="AJ355" s="4" t="s">
        <v>243</v>
      </c>
      <c r="AK355" s="34" t="s">
        <v>243</v>
      </c>
      <c r="AL355" s="34"/>
      <c r="AM355" s="4" t="s">
        <v>243</v>
      </c>
      <c r="AN355" s="6">
        <f t="shared" si="307"/>
        <v>0</v>
      </c>
      <c r="AO355" s="33">
        <f t="shared" si="307"/>
        <v>0</v>
      </c>
      <c r="AP355" s="33"/>
      <c r="AQ355" s="6">
        <f t="shared" si="308"/>
        <v>0</v>
      </c>
      <c r="AR355" s="6">
        <f t="shared" si="308"/>
        <v>0</v>
      </c>
      <c r="AS355" s="6">
        <f t="shared" si="308"/>
        <v>0</v>
      </c>
      <c r="AT355" s="6">
        <f t="shared" si="308"/>
        <v>0</v>
      </c>
      <c r="AU355" s="6">
        <f t="shared" si="308"/>
        <v>0</v>
      </c>
      <c r="AV355" s="6">
        <f t="shared" si="308"/>
        <v>0</v>
      </c>
      <c r="AW355" s="6">
        <f t="shared" si="308"/>
        <v>0</v>
      </c>
      <c r="AX355" s="6">
        <f t="shared" si="308"/>
        <v>0</v>
      </c>
      <c r="AY355" s="33">
        <f t="shared" si="308"/>
        <v>0</v>
      </c>
      <c r="AZ355" s="33"/>
      <c r="BA355" s="33"/>
      <c r="BB355" s="6">
        <f t="shared" si="309"/>
        <v>0</v>
      </c>
    </row>
    <row r="356" spans="1:54" s="1" customFormat="1" ht="14.1" customHeight="1">
      <c r="A356" s="11" t="s">
        <v>16</v>
      </c>
      <c r="B356" s="50" t="s">
        <v>486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38" t="s">
        <v>639</v>
      </c>
      <c r="N356" s="38"/>
      <c r="O356" s="38" t="s">
        <v>184</v>
      </c>
      <c r="P356" s="38"/>
      <c r="Q356" s="38"/>
      <c r="R356" s="38" t="s">
        <v>68</v>
      </c>
      <c r="S356" s="38"/>
      <c r="T356" s="38"/>
      <c r="U356" s="34" t="s">
        <v>243</v>
      </c>
      <c r="V356" s="34"/>
      <c r="W356" s="34" t="s">
        <v>243</v>
      </c>
      <c r="X356" s="34"/>
      <c r="Y356" s="34" t="s">
        <v>243</v>
      </c>
      <c r="Z356" s="34"/>
      <c r="AA356" s="4" t="s">
        <v>243</v>
      </c>
      <c r="AB356" s="34" t="s">
        <v>243</v>
      </c>
      <c r="AC356" s="34"/>
      <c r="AD356" s="4" t="s">
        <v>243</v>
      </c>
      <c r="AE356" s="34" t="s">
        <v>243</v>
      </c>
      <c r="AF356" s="34"/>
      <c r="AG356" s="4" t="s">
        <v>243</v>
      </c>
      <c r="AH356" s="34" t="s">
        <v>243</v>
      </c>
      <c r="AI356" s="34"/>
      <c r="AJ356" s="4" t="s">
        <v>243</v>
      </c>
      <c r="AK356" s="34" t="s">
        <v>243</v>
      </c>
      <c r="AL356" s="34"/>
      <c r="AM356" s="4" t="s">
        <v>243</v>
      </c>
      <c r="AN356" s="6">
        <f t="shared" si="307"/>
        <v>0</v>
      </c>
      <c r="AO356" s="33">
        <f t="shared" si="307"/>
        <v>0</v>
      </c>
      <c r="AP356" s="33"/>
      <c r="AQ356" s="6">
        <f t="shared" si="308"/>
        <v>0</v>
      </c>
      <c r="AR356" s="6">
        <f t="shared" si="308"/>
        <v>0</v>
      </c>
      <c r="AS356" s="6">
        <f t="shared" si="308"/>
        <v>0</v>
      </c>
      <c r="AT356" s="6">
        <f t="shared" si="308"/>
        <v>0</v>
      </c>
      <c r="AU356" s="6">
        <f t="shared" si="308"/>
        <v>0</v>
      </c>
      <c r="AV356" s="6">
        <f t="shared" si="308"/>
        <v>0</v>
      </c>
      <c r="AW356" s="6">
        <f t="shared" si="308"/>
        <v>0</v>
      </c>
      <c r="AX356" s="6">
        <f t="shared" si="308"/>
        <v>0</v>
      </c>
      <c r="AY356" s="33">
        <f t="shared" si="308"/>
        <v>0</v>
      </c>
      <c r="AZ356" s="33"/>
      <c r="BA356" s="33"/>
      <c r="BB356" s="6">
        <f t="shared" si="309"/>
        <v>0</v>
      </c>
    </row>
    <row r="357" spans="1:54" s="1" customFormat="1" ht="45" customHeight="1">
      <c r="A357" s="11" t="s">
        <v>16</v>
      </c>
      <c r="B357" s="50" t="s">
        <v>640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38" t="s">
        <v>641</v>
      </c>
      <c r="N357" s="38"/>
      <c r="O357" s="38" t="s">
        <v>184</v>
      </c>
      <c r="P357" s="38"/>
      <c r="Q357" s="38"/>
      <c r="R357" s="38" t="s">
        <v>68</v>
      </c>
      <c r="S357" s="38"/>
      <c r="T357" s="38"/>
      <c r="U357" s="34" t="s">
        <v>243</v>
      </c>
      <c r="V357" s="34"/>
      <c r="W357" s="34" t="s">
        <v>243</v>
      </c>
      <c r="X357" s="34"/>
      <c r="Y357" s="34" t="s">
        <v>243</v>
      </c>
      <c r="Z357" s="34"/>
      <c r="AA357" s="4" t="s">
        <v>243</v>
      </c>
      <c r="AB357" s="34" t="s">
        <v>243</v>
      </c>
      <c r="AC357" s="34"/>
      <c r="AD357" s="4" t="s">
        <v>243</v>
      </c>
      <c r="AE357" s="34" t="s">
        <v>243</v>
      </c>
      <c r="AF357" s="34"/>
      <c r="AG357" s="4" t="s">
        <v>243</v>
      </c>
      <c r="AH357" s="34" t="s">
        <v>243</v>
      </c>
      <c r="AI357" s="34"/>
      <c r="AJ357" s="4" t="s">
        <v>243</v>
      </c>
      <c r="AK357" s="34" t="s">
        <v>243</v>
      </c>
      <c r="AL357" s="34"/>
      <c r="AM357" s="4" t="s">
        <v>243</v>
      </c>
      <c r="AN357" s="6">
        <f t="shared" si="307"/>
        <v>0</v>
      </c>
      <c r="AO357" s="33">
        <f t="shared" si="307"/>
        <v>0</v>
      </c>
      <c r="AP357" s="33"/>
      <c r="AQ357" s="6">
        <f t="shared" si="308"/>
        <v>0</v>
      </c>
      <c r="AR357" s="6">
        <f t="shared" si="308"/>
        <v>0</v>
      </c>
      <c r="AS357" s="6">
        <f t="shared" si="308"/>
        <v>0</v>
      </c>
      <c r="AT357" s="6">
        <f t="shared" si="308"/>
        <v>0</v>
      </c>
      <c r="AU357" s="6">
        <f t="shared" si="308"/>
        <v>0</v>
      </c>
      <c r="AV357" s="6">
        <f t="shared" si="308"/>
        <v>0</v>
      </c>
      <c r="AW357" s="6">
        <f t="shared" si="308"/>
        <v>0</v>
      </c>
      <c r="AX357" s="6">
        <f t="shared" si="308"/>
        <v>0</v>
      </c>
      <c r="AY357" s="33">
        <f t="shared" si="308"/>
        <v>0</v>
      </c>
      <c r="AZ357" s="33"/>
      <c r="BA357" s="33"/>
      <c r="BB357" s="6">
        <f t="shared" si="309"/>
        <v>0</v>
      </c>
    </row>
    <row r="358" spans="1:54" s="1" customFormat="1" ht="14.1" customHeight="1">
      <c r="A358" s="9" t="s">
        <v>16</v>
      </c>
      <c r="B358" s="52" t="s">
        <v>197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36" t="s">
        <v>16</v>
      </c>
      <c r="N358" s="36"/>
      <c r="O358" s="36" t="s">
        <v>16</v>
      </c>
      <c r="P358" s="36"/>
      <c r="Q358" s="36"/>
      <c r="R358" s="36" t="s">
        <v>16</v>
      </c>
      <c r="S358" s="36"/>
      <c r="T358" s="36"/>
      <c r="U358" s="29" t="s">
        <v>16</v>
      </c>
      <c r="V358" s="29"/>
      <c r="W358" s="29" t="s">
        <v>16</v>
      </c>
      <c r="X358" s="29"/>
      <c r="Y358" s="29" t="s">
        <v>16</v>
      </c>
      <c r="Z358" s="29"/>
      <c r="AA358" s="7" t="s">
        <v>16</v>
      </c>
      <c r="AB358" s="29" t="s">
        <v>16</v>
      </c>
      <c r="AC358" s="29"/>
      <c r="AD358" s="7" t="s">
        <v>16</v>
      </c>
      <c r="AE358" s="29" t="s">
        <v>16</v>
      </c>
      <c r="AF358" s="29"/>
      <c r="AG358" s="7" t="s">
        <v>16</v>
      </c>
      <c r="AH358" s="29" t="s">
        <v>16</v>
      </c>
      <c r="AI358" s="29"/>
      <c r="AJ358" s="7" t="s">
        <v>16</v>
      </c>
      <c r="AK358" s="29" t="s">
        <v>16</v>
      </c>
      <c r="AL358" s="29"/>
      <c r="AM358" s="7" t="s">
        <v>16</v>
      </c>
      <c r="AN358" s="7" t="s">
        <v>16</v>
      </c>
      <c r="AO358" s="29" t="s">
        <v>16</v>
      </c>
      <c r="AP358" s="29"/>
      <c r="AQ358" s="7" t="s">
        <v>16</v>
      </c>
      <c r="AR358" s="7" t="s">
        <v>16</v>
      </c>
      <c r="AS358" s="7" t="s">
        <v>16</v>
      </c>
      <c r="AT358" s="7" t="s">
        <v>16</v>
      </c>
      <c r="AU358" s="7" t="s">
        <v>16</v>
      </c>
      <c r="AV358" s="7" t="s">
        <v>16</v>
      </c>
      <c r="AW358" s="7" t="s">
        <v>16</v>
      </c>
      <c r="AX358" s="7" t="s">
        <v>16</v>
      </c>
      <c r="AY358" s="29" t="s">
        <v>16</v>
      </c>
      <c r="AZ358" s="29"/>
      <c r="BA358" s="29"/>
      <c r="BB358" s="7" t="s">
        <v>16</v>
      </c>
    </row>
    <row r="359" spans="1:54" s="1" customFormat="1" ht="14.1" customHeight="1">
      <c r="A359" s="10" t="s">
        <v>16</v>
      </c>
      <c r="B359" s="51" t="s">
        <v>473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31" t="s">
        <v>642</v>
      </c>
      <c r="N359" s="31"/>
      <c r="O359" s="31" t="s">
        <v>184</v>
      </c>
      <c r="P359" s="31"/>
      <c r="Q359" s="31"/>
      <c r="R359" s="31" t="s">
        <v>68</v>
      </c>
      <c r="S359" s="31"/>
      <c r="T359" s="31"/>
      <c r="U359" s="28" t="s">
        <v>243</v>
      </c>
      <c r="V359" s="28"/>
      <c r="W359" s="28" t="s">
        <v>243</v>
      </c>
      <c r="X359" s="28"/>
      <c r="Y359" s="28" t="s">
        <v>243</v>
      </c>
      <c r="Z359" s="28"/>
      <c r="AA359" s="14" t="s">
        <v>243</v>
      </c>
      <c r="AB359" s="28" t="s">
        <v>243</v>
      </c>
      <c r="AC359" s="28"/>
      <c r="AD359" s="14" t="s">
        <v>243</v>
      </c>
      <c r="AE359" s="28" t="s">
        <v>243</v>
      </c>
      <c r="AF359" s="28"/>
      <c r="AG359" s="14" t="s">
        <v>243</v>
      </c>
      <c r="AH359" s="28" t="s">
        <v>243</v>
      </c>
      <c r="AI359" s="28"/>
      <c r="AJ359" s="14" t="s">
        <v>243</v>
      </c>
      <c r="AK359" s="28" t="s">
        <v>243</v>
      </c>
      <c r="AL359" s="28"/>
      <c r="AM359" s="14" t="s">
        <v>243</v>
      </c>
      <c r="AN359" s="8">
        <f>0</f>
        <v>0</v>
      </c>
      <c r="AO359" s="27">
        <f>0</f>
        <v>0</v>
      </c>
      <c r="AP359" s="27"/>
      <c r="AQ359" s="8">
        <f t="shared" ref="AQ359:AY359" si="310">0</f>
        <v>0</v>
      </c>
      <c r="AR359" s="8">
        <f t="shared" si="310"/>
        <v>0</v>
      </c>
      <c r="AS359" s="8">
        <f t="shared" si="310"/>
        <v>0</v>
      </c>
      <c r="AT359" s="8">
        <f t="shared" si="310"/>
        <v>0</v>
      </c>
      <c r="AU359" s="8">
        <f t="shared" si="310"/>
        <v>0</v>
      </c>
      <c r="AV359" s="8">
        <f t="shared" si="310"/>
        <v>0</v>
      </c>
      <c r="AW359" s="8">
        <f t="shared" si="310"/>
        <v>0</v>
      </c>
      <c r="AX359" s="8">
        <f t="shared" si="310"/>
        <v>0</v>
      </c>
      <c r="AY359" s="27">
        <f t="shared" si="310"/>
        <v>0</v>
      </c>
      <c r="AZ359" s="27"/>
      <c r="BA359" s="27"/>
      <c r="BB359" s="8">
        <f>0</f>
        <v>0</v>
      </c>
    </row>
    <row r="360" spans="1:54" s="1" customFormat="1" ht="14.1" customHeight="1">
      <c r="A360" s="55" t="s">
        <v>16</v>
      </c>
      <c r="B360" s="55"/>
      <c r="C360" s="55"/>
      <c r="D360" s="52" t="s">
        <v>197</v>
      </c>
      <c r="E360" s="52"/>
      <c r="F360" s="52"/>
      <c r="G360" s="52"/>
      <c r="H360" s="52"/>
      <c r="I360" s="52"/>
      <c r="J360" s="52"/>
      <c r="K360" s="52"/>
      <c r="L360" s="52"/>
      <c r="M360" s="36" t="s">
        <v>16</v>
      </c>
      <c r="N360" s="36"/>
      <c r="O360" s="36" t="s">
        <v>16</v>
      </c>
      <c r="P360" s="36"/>
      <c r="Q360" s="36"/>
      <c r="R360" s="36" t="s">
        <v>16</v>
      </c>
      <c r="S360" s="36"/>
      <c r="T360" s="36"/>
      <c r="U360" s="29" t="s">
        <v>16</v>
      </c>
      <c r="V360" s="29"/>
      <c r="W360" s="29" t="s">
        <v>16</v>
      </c>
      <c r="X360" s="29"/>
      <c r="Y360" s="29" t="s">
        <v>16</v>
      </c>
      <c r="Z360" s="29"/>
      <c r="AA360" s="7" t="s">
        <v>16</v>
      </c>
      <c r="AB360" s="29" t="s">
        <v>16</v>
      </c>
      <c r="AC360" s="29"/>
      <c r="AD360" s="7" t="s">
        <v>16</v>
      </c>
      <c r="AE360" s="29" t="s">
        <v>16</v>
      </c>
      <c r="AF360" s="29"/>
      <c r="AG360" s="7" t="s">
        <v>16</v>
      </c>
      <c r="AH360" s="29" t="s">
        <v>16</v>
      </c>
      <c r="AI360" s="29"/>
      <c r="AJ360" s="7" t="s">
        <v>16</v>
      </c>
      <c r="AK360" s="29" t="s">
        <v>16</v>
      </c>
      <c r="AL360" s="29"/>
      <c r="AM360" s="7" t="s">
        <v>16</v>
      </c>
      <c r="AN360" s="7" t="s">
        <v>16</v>
      </c>
      <c r="AO360" s="29" t="s">
        <v>16</v>
      </c>
      <c r="AP360" s="29"/>
      <c r="AQ360" s="7" t="s">
        <v>16</v>
      </c>
      <c r="AR360" s="7" t="s">
        <v>16</v>
      </c>
      <c r="AS360" s="7" t="s">
        <v>16</v>
      </c>
      <c r="AT360" s="7" t="s">
        <v>16</v>
      </c>
      <c r="AU360" s="7" t="s">
        <v>16</v>
      </c>
      <c r="AV360" s="7" t="s">
        <v>16</v>
      </c>
      <c r="AW360" s="7" t="s">
        <v>16</v>
      </c>
      <c r="AX360" s="7" t="s">
        <v>16</v>
      </c>
      <c r="AY360" s="29" t="s">
        <v>16</v>
      </c>
      <c r="AZ360" s="29"/>
      <c r="BA360" s="29"/>
      <c r="BB360" s="7" t="s">
        <v>16</v>
      </c>
    </row>
    <row r="361" spans="1:54" s="1" customFormat="1" ht="14.1" customHeight="1">
      <c r="A361" s="54" t="s">
        <v>16</v>
      </c>
      <c r="B361" s="54"/>
      <c r="C361" s="54"/>
      <c r="D361" s="51" t="s">
        <v>476</v>
      </c>
      <c r="E361" s="51"/>
      <c r="F361" s="51"/>
      <c r="G361" s="51"/>
      <c r="H361" s="51"/>
      <c r="I361" s="51"/>
      <c r="J361" s="51"/>
      <c r="K361" s="51"/>
      <c r="L361" s="51"/>
      <c r="M361" s="31" t="s">
        <v>643</v>
      </c>
      <c r="N361" s="31"/>
      <c r="O361" s="31" t="s">
        <v>184</v>
      </c>
      <c r="P361" s="31"/>
      <c r="Q361" s="31"/>
      <c r="R361" s="31" t="s">
        <v>68</v>
      </c>
      <c r="S361" s="31"/>
      <c r="T361" s="31"/>
      <c r="U361" s="28" t="s">
        <v>243</v>
      </c>
      <c r="V361" s="28"/>
      <c r="W361" s="28" t="s">
        <v>243</v>
      </c>
      <c r="X361" s="28"/>
      <c r="Y361" s="28" t="s">
        <v>243</v>
      </c>
      <c r="Z361" s="28"/>
      <c r="AA361" s="14" t="s">
        <v>243</v>
      </c>
      <c r="AB361" s="28" t="s">
        <v>243</v>
      </c>
      <c r="AC361" s="28"/>
      <c r="AD361" s="14" t="s">
        <v>243</v>
      </c>
      <c r="AE361" s="28" t="s">
        <v>243</v>
      </c>
      <c r="AF361" s="28"/>
      <c r="AG361" s="14" t="s">
        <v>243</v>
      </c>
      <c r="AH361" s="28" t="s">
        <v>243</v>
      </c>
      <c r="AI361" s="28"/>
      <c r="AJ361" s="14" t="s">
        <v>243</v>
      </c>
      <c r="AK361" s="28" t="s">
        <v>243</v>
      </c>
      <c r="AL361" s="28"/>
      <c r="AM361" s="14" t="s">
        <v>243</v>
      </c>
      <c r="AN361" s="8">
        <f t="shared" ref="AN361:AO368" si="311">0</f>
        <v>0</v>
      </c>
      <c r="AO361" s="27">
        <f t="shared" si="311"/>
        <v>0</v>
      </c>
      <c r="AP361" s="27"/>
      <c r="AQ361" s="8">
        <f t="shared" ref="AQ361:AY368" si="312">0</f>
        <v>0</v>
      </c>
      <c r="AR361" s="8">
        <f t="shared" si="312"/>
        <v>0</v>
      </c>
      <c r="AS361" s="8">
        <f t="shared" si="312"/>
        <v>0</v>
      </c>
      <c r="AT361" s="8">
        <f t="shared" si="312"/>
        <v>0</v>
      </c>
      <c r="AU361" s="8">
        <f t="shared" si="312"/>
        <v>0</v>
      </c>
      <c r="AV361" s="8">
        <f t="shared" si="312"/>
        <v>0</v>
      </c>
      <c r="AW361" s="8">
        <f t="shared" si="312"/>
        <v>0</v>
      </c>
      <c r="AX361" s="8">
        <f t="shared" si="312"/>
        <v>0</v>
      </c>
      <c r="AY361" s="27">
        <f t="shared" si="312"/>
        <v>0</v>
      </c>
      <c r="AZ361" s="27"/>
      <c r="BA361" s="27"/>
      <c r="BB361" s="8">
        <f t="shared" ref="BB361:BB368" si="313">0</f>
        <v>0</v>
      </c>
    </row>
    <row r="362" spans="1:54" s="1" customFormat="1" ht="14.1" customHeight="1">
      <c r="A362" s="53" t="s">
        <v>16</v>
      </c>
      <c r="B362" s="53"/>
      <c r="C362" s="53"/>
      <c r="D362" s="50" t="s">
        <v>478</v>
      </c>
      <c r="E362" s="50"/>
      <c r="F362" s="50"/>
      <c r="G362" s="50"/>
      <c r="H362" s="50"/>
      <c r="I362" s="50"/>
      <c r="J362" s="50"/>
      <c r="K362" s="50"/>
      <c r="L362" s="50"/>
      <c r="M362" s="38" t="s">
        <v>644</v>
      </c>
      <c r="N362" s="38"/>
      <c r="O362" s="38" t="s">
        <v>184</v>
      </c>
      <c r="P362" s="38"/>
      <c r="Q362" s="38"/>
      <c r="R362" s="38" t="s">
        <v>68</v>
      </c>
      <c r="S362" s="38"/>
      <c r="T362" s="38"/>
      <c r="U362" s="34" t="s">
        <v>243</v>
      </c>
      <c r="V362" s="34"/>
      <c r="W362" s="34" t="s">
        <v>243</v>
      </c>
      <c r="X362" s="34"/>
      <c r="Y362" s="34" t="s">
        <v>243</v>
      </c>
      <c r="Z362" s="34"/>
      <c r="AA362" s="4" t="s">
        <v>243</v>
      </c>
      <c r="AB362" s="34" t="s">
        <v>243</v>
      </c>
      <c r="AC362" s="34"/>
      <c r="AD362" s="4" t="s">
        <v>243</v>
      </c>
      <c r="AE362" s="34" t="s">
        <v>243</v>
      </c>
      <c r="AF362" s="34"/>
      <c r="AG362" s="4" t="s">
        <v>243</v>
      </c>
      <c r="AH362" s="34" t="s">
        <v>243</v>
      </c>
      <c r="AI362" s="34"/>
      <c r="AJ362" s="4" t="s">
        <v>243</v>
      </c>
      <c r="AK362" s="34" t="s">
        <v>243</v>
      </c>
      <c r="AL362" s="34"/>
      <c r="AM362" s="4" t="s">
        <v>243</v>
      </c>
      <c r="AN362" s="6">
        <f t="shared" si="311"/>
        <v>0</v>
      </c>
      <c r="AO362" s="33">
        <f t="shared" si="311"/>
        <v>0</v>
      </c>
      <c r="AP362" s="33"/>
      <c r="AQ362" s="6">
        <f t="shared" si="312"/>
        <v>0</v>
      </c>
      <c r="AR362" s="6">
        <f t="shared" si="312"/>
        <v>0</v>
      </c>
      <c r="AS362" s="6">
        <f t="shared" si="312"/>
        <v>0</v>
      </c>
      <c r="AT362" s="6">
        <f t="shared" si="312"/>
        <v>0</v>
      </c>
      <c r="AU362" s="6">
        <f t="shared" si="312"/>
        <v>0</v>
      </c>
      <c r="AV362" s="6">
        <f t="shared" si="312"/>
        <v>0</v>
      </c>
      <c r="AW362" s="6">
        <f t="shared" si="312"/>
        <v>0</v>
      </c>
      <c r="AX362" s="6">
        <f t="shared" si="312"/>
        <v>0</v>
      </c>
      <c r="AY362" s="33">
        <f t="shared" si="312"/>
        <v>0</v>
      </c>
      <c r="AZ362" s="33"/>
      <c r="BA362" s="33"/>
      <c r="BB362" s="6">
        <f t="shared" si="313"/>
        <v>0</v>
      </c>
    </row>
    <row r="363" spans="1:54" s="1" customFormat="1" ht="14.1" customHeight="1">
      <c r="A363" s="53" t="s">
        <v>16</v>
      </c>
      <c r="B363" s="53"/>
      <c r="C363" s="53"/>
      <c r="D363" s="50" t="s">
        <v>482</v>
      </c>
      <c r="E363" s="50"/>
      <c r="F363" s="50"/>
      <c r="G363" s="50"/>
      <c r="H363" s="50"/>
      <c r="I363" s="50"/>
      <c r="J363" s="50"/>
      <c r="K363" s="50"/>
      <c r="L363" s="50"/>
      <c r="M363" s="38" t="s">
        <v>645</v>
      </c>
      <c r="N363" s="38"/>
      <c r="O363" s="38" t="s">
        <v>184</v>
      </c>
      <c r="P363" s="38"/>
      <c r="Q363" s="38"/>
      <c r="R363" s="38" t="s">
        <v>68</v>
      </c>
      <c r="S363" s="38"/>
      <c r="T363" s="38"/>
      <c r="U363" s="34" t="s">
        <v>243</v>
      </c>
      <c r="V363" s="34"/>
      <c r="W363" s="34" t="s">
        <v>243</v>
      </c>
      <c r="X363" s="34"/>
      <c r="Y363" s="34" t="s">
        <v>243</v>
      </c>
      <c r="Z363" s="34"/>
      <c r="AA363" s="4" t="s">
        <v>243</v>
      </c>
      <c r="AB363" s="34" t="s">
        <v>243</v>
      </c>
      <c r="AC363" s="34"/>
      <c r="AD363" s="4" t="s">
        <v>243</v>
      </c>
      <c r="AE363" s="34" t="s">
        <v>243</v>
      </c>
      <c r="AF363" s="34"/>
      <c r="AG363" s="4" t="s">
        <v>243</v>
      </c>
      <c r="AH363" s="34" t="s">
        <v>243</v>
      </c>
      <c r="AI363" s="34"/>
      <c r="AJ363" s="4" t="s">
        <v>243</v>
      </c>
      <c r="AK363" s="34" t="s">
        <v>243</v>
      </c>
      <c r="AL363" s="34"/>
      <c r="AM363" s="4" t="s">
        <v>243</v>
      </c>
      <c r="AN363" s="6">
        <f t="shared" si="311"/>
        <v>0</v>
      </c>
      <c r="AO363" s="33">
        <f t="shared" si="311"/>
        <v>0</v>
      </c>
      <c r="AP363" s="33"/>
      <c r="AQ363" s="6">
        <f t="shared" si="312"/>
        <v>0</v>
      </c>
      <c r="AR363" s="6">
        <f t="shared" si="312"/>
        <v>0</v>
      </c>
      <c r="AS363" s="6">
        <f t="shared" si="312"/>
        <v>0</v>
      </c>
      <c r="AT363" s="6">
        <f t="shared" si="312"/>
        <v>0</v>
      </c>
      <c r="AU363" s="6">
        <f t="shared" si="312"/>
        <v>0</v>
      </c>
      <c r="AV363" s="6">
        <f t="shared" si="312"/>
        <v>0</v>
      </c>
      <c r="AW363" s="6">
        <f t="shared" si="312"/>
        <v>0</v>
      </c>
      <c r="AX363" s="6">
        <f t="shared" si="312"/>
        <v>0</v>
      </c>
      <c r="AY363" s="33">
        <f t="shared" si="312"/>
        <v>0</v>
      </c>
      <c r="AZ363" s="33"/>
      <c r="BA363" s="33"/>
      <c r="BB363" s="6">
        <f t="shared" si="313"/>
        <v>0</v>
      </c>
    </row>
    <row r="364" spans="1:54" s="1" customFormat="1" ht="14.1" customHeight="1">
      <c r="A364" s="53" t="s">
        <v>16</v>
      </c>
      <c r="B364" s="53"/>
      <c r="C364" s="53"/>
      <c r="D364" s="50" t="s">
        <v>492</v>
      </c>
      <c r="E364" s="50"/>
      <c r="F364" s="50"/>
      <c r="G364" s="50"/>
      <c r="H364" s="50"/>
      <c r="I364" s="50"/>
      <c r="J364" s="50"/>
      <c r="K364" s="50"/>
      <c r="L364" s="50"/>
      <c r="M364" s="38" t="s">
        <v>646</v>
      </c>
      <c r="N364" s="38"/>
      <c r="O364" s="38" t="s">
        <v>184</v>
      </c>
      <c r="P364" s="38"/>
      <c r="Q364" s="38"/>
      <c r="R364" s="38" t="s">
        <v>68</v>
      </c>
      <c r="S364" s="38"/>
      <c r="T364" s="38"/>
      <c r="U364" s="34" t="s">
        <v>243</v>
      </c>
      <c r="V364" s="34"/>
      <c r="W364" s="34" t="s">
        <v>243</v>
      </c>
      <c r="X364" s="34"/>
      <c r="Y364" s="34" t="s">
        <v>243</v>
      </c>
      <c r="Z364" s="34"/>
      <c r="AA364" s="4" t="s">
        <v>243</v>
      </c>
      <c r="AB364" s="34" t="s">
        <v>243</v>
      </c>
      <c r="AC364" s="34"/>
      <c r="AD364" s="4" t="s">
        <v>243</v>
      </c>
      <c r="AE364" s="34" t="s">
        <v>243</v>
      </c>
      <c r="AF364" s="34"/>
      <c r="AG364" s="4" t="s">
        <v>243</v>
      </c>
      <c r="AH364" s="34" t="s">
        <v>243</v>
      </c>
      <c r="AI364" s="34"/>
      <c r="AJ364" s="4" t="s">
        <v>243</v>
      </c>
      <c r="AK364" s="34" t="s">
        <v>243</v>
      </c>
      <c r="AL364" s="34"/>
      <c r="AM364" s="4" t="s">
        <v>243</v>
      </c>
      <c r="AN364" s="6">
        <f t="shared" si="311"/>
        <v>0</v>
      </c>
      <c r="AO364" s="33">
        <f t="shared" si="311"/>
        <v>0</v>
      </c>
      <c r="AP364" s="33"/>
      <c r="AQ364" s="6">
        <f t="shared" si="312"/>
        <v>0</v>
      </c>
      <c r="AR364" s="6">
        <f t="shared" si="312"/>
        <v>0</v>
      </c>
      <c r="AS364" s="6">
        <f t="shared" si="312"/>
        <v>0</v>
      </c>
      <c r="AT364" s="6">
        <f t="shared" si="312"/>
        <v>0</v>
      </c>
      <c r="AU364" s="6">
        <f t="shared" si="312"/>
        <v>0</v>
      </c>
      <c r="AV364" s="6">
        <f t="shared" si="312"/>
        <v>0</v>
      </c>
      <c r="AW364" s="6">
        <f t="shared" si="312"/>
        <v>0</v>
      </c>
      <c r="AX364" s="6">
        <f t="shared" si="312"/>
        <v>0</v>
      </c>
      <c r="AY364" s="33">
        <f t="shared" si="312"/>
        <v>0</v>
      </c>
      <c r="AZ364" s="33"/>
      <c r="BA364" s="33"/>
      <c r="BB364" s="6">
        <f t="shared" si="313"/>
        <v>0</v>
      </c>
    </row>
    <row r="365" spans="1:54" s="1" customFormat="1" ht="14.1" customHeight="1">
      <c r="A365" s="53" t="s">
        <v>16</v>
      </c>
      <c r="B365" s="53"/>
      <c r="C365" s="53"/>
      <c r="D365" s="50" t="s">
        <v>505</v>
      </c>
      <c r="E365" s="50"/>
      <c r="F365" s="50"/>
      <c r="G365" s="50"/>
      <c r="H365" s="50"/>
      <c r="I365" s="50"/>
      <c r="J365" s="50"/>
      <c r="K365" s="50"/>
      <c r="L365" s="50"/>
      <c r="M365" s="38" t="s">
        <v>647</v>
      </c>
      <c r="N365" s="38"/>
      <c r="O365" s="38" t="s">
        <v>184</v>
      </c>
      <c r="P365" s="38"/>
      <c r="Q365" s="38"/>
      <c r="R365" s="38" t="s">
        <v>68</v>
      </c>
      <c r="S365" s="38"/>
      <c r="T365" s="38"/>
      <c r="U365" s="34" t="s">
        <v>243</v>
      </c>
      <c r="V365" s="34"/>
      <c r="W365" s="34" t="s">
        <v>243</v>
      </c>
      <c r="X365" s="34"/>
      <c r="Y365" s="34" t="s">
        <v>243</v>
      </c>
      <c r="Z365" s="34"/>
      <c r="AA365" s="4" t="s">
        <v>243</v>
      </c>
      <c r="AB365" s="34" t="s">
        <v>243</v>
      </c>
      <c r="AC365" s="34"/>
      <c r="AD365" s="4" t="s">
        <v>243</v>
      </c>
      <c r="AE365" s="34" t="s">
        <v>243</v>
      </c>
      <c r="AF365" s="34"/>
      <c r="AG365" s="4" t="s">
        <v>243</v>
      </c>
      <c r="AH365" s="34" t="s">
        <v>243</v>
      </c>
      <c r="AI365" s="34"/>
      <c r="AJ365" s="4" t="s">
        <v>243</v>
      </c>
      <c r="AK365" s="34" t="s">
        <v>243</v>
      </c>
      <c r="AL365" s="34"/>
      <c r="AM365" s="4" t="s">
        <v>243</v>
      </c>
      <c r="AN365" s="6">
        <f t="shared" si="311"/>
        <v>0</v>
      </c>
      <c r="AO365" s="33">
        <f t="shared" si="311"/>
        <v>0</v>
      </c>
      <c r="AP365" s="33"/>
      <c r="AQ365" s="6">
        <f t="shared" si="312"/>
        <v>0</v>
      </c>
      <c r="AR365" s="6">
        <f t="shared" si="312"/>
        <v>0</v>
      </c>
      <c r="AS365" s="6">
        <f t="shared" si="312"/>
        <v>0</v>
      </c>
      <c r="AT365" s="6">
        <f t="shared" si="312"/>
        <v>0</v>
      </c>
      <c r="AU365" s="6">
        <f t="shared" si="312"/>
        <v>0</v>
      </c>
      <c r="AV365" s="6">
        <f t="shared" si="312"/>
        <v>0</v>
      </c>
      <c r="AW365" s="6">
        <f t="shared" si="312"/>
        <v>0</v>
      </c>
      <c r="AX365" s="6">
        <f t="shared" si="312"/>
        <v>0</v>
      </c>
      <c r="AY365" s="33">
        <f t="shared" si="312"/>
        <v>0</v>
      </c>
      <c r="AZ365" s="33"/>
      <c r="BA365" s="33"/>
      <c r="BB365" s="6">
        <f t="shared" si="313"/>
        <v>0</v>
      </c>
    </row>
    <row r="366" spans="1:54" s="1" customFormat="1" ht="14.1" customHeight="1">
      <c r="A366" s="53" t="s">
        <v>16</v>
      </c>
      <c r="B366" s="53"/>
      <c r="C366" s="53"/>
      <c r="D366" s="50" t="s">
        <v>484</v>
      </c>
      <c r="E366" s="50"/>
      <c r="F366" s="50"/>
      <c r="G366" s="50"/>
      <c r="H366" s="50"/>
      <c r="I366" s="50"/>
      <c r="J366" s="50"/>
      <c r="K366" s="50"/>
      <c r="L366" s="50"/>
      <c r="M366" s="38" t="s">
        <v>648</v>
      </c>
      <c r="N366" s="38"/>
      <c r="O366" s="38" t="s">
        <v>184</v>
      </c>
      <c r="P366" s="38"/>
      <c r="Q366" s="38"/>
      <c r="R366" s="38" t="s">
        <v>68</v>
      </c>
      <c r="S366" s="38"/>
      <c r="T366" s="38"/>
      <c r="U366" s="34" t="s">
        <v>243</v>
      </c>
      <c r="V366" s="34"/>
      <c r="W366" s="34" t="s">
        <v>243</v>
      </c>
      <c r="X366" s="34"/>
      <c r="Y366" s="34" t="s">
        <v>243</v>
      </c>
      <c r="Z366" s="34"/>
      <c r="AA366" s="4" t="s">
        <v>243</v>
      </c>
      <c r="AB366" s="34" t="s">
        <v>243</v>
      </c>
      <c r="AC366" s="34"/>
      <c r="AD366" s="4" t="s">
        <v>243</v>
      </c>
      <c r="AE366" s="34" t="s">
        <v>243</v>
      </c>
      <c r="AF366" s="34"/>
      <c r="AG366" s="4" t="s">
        <v>243</v>
      </c>
      <c r="AH366" s="34" t="s">
        <v>243</v>
      </c>
      <c r="AI366" s="34"/>
      <c r="AJ366" s="4" t="s">
        <v>243</v>
      </c>
      <c r="AK366" s="34" t="s">
        <v>243</v>
      </c>
      <c r="AL366" s="34"/>
      <c r="AM366" s="4" t="s">
        <v>243</v>
      </c>
      <c r="AN366" s="6">
        <f t="shared" si="311"/>
        <v>0</v>
      </c>
      <c r="AO366" s="33">
        <f t="shared" si="311"/>
        <v>0</v>
      </c>
      <c r="AP366" s="33"/>
      <c r="AQ366" s="6">
        <f t="shared" si="312"/>
        <v>0</v>
      </c>
      <c r="AR366" s="6">
        <f t="shared" si="312"/>
        <v>0</v>
      </c>
      <c r="AS366" s="6">
        <f t="shared" si="312"/>
        <v>0</v>
      </c>
      <c r="AT366" s="6">
        <f t="shared" si="312"/>
        <v>0</v>
      </c>
      <c r="AU366" s="6">
        <f t="shared" si="312"/>
        <v>0</v>
      </c>
      <c r="AV366" s="6">
        <f t="shared" si="312"/>
        <v>0</v>
      </c>
      <c r="AW366" s="6">
        <f t="shared" si="312"/>
        <v>0</v>
      </c>
      <c r="AX366" s="6">
        <f t="shared" si="312"/>
        <v>0</v>
      </c>
      <c r="AY366" s="33">
        <f t="shared" si="312"/>
        <v>0</v>
      </c>
      <c r="AZ366" s="33"/>
      <c r="BA366" s="33"/>
      <c r="BB366" s="6">
        <f t="shared" si="313"/>
        <v>0</v>
      </c>
    </row>
    <row r="367" spans="1:54" s="1" customFormat="1" ht="14.1" customHeight="1">
      <c r="A367" s="11" t="s">
        <v>16</v>
      </c>
      <c r="B367" s="50" t="s">
        <v>486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38" t="s">
        <v>649</v>
      </c>
      <c r="N367" s="38"/>
      <c r="O367" s="38" t="s">
        <v>184</v>
      </c>
      <c r="P367" s="38"/>
      <c r="Q367" s="38"/>
      <c r="R367" s="38" t="s">
        <v>68</v>
      </c>
      <c r="S367" s="38"/>
      <c r="T367" s="38"/>
      <c r="U367" s="34" t="s">
        <v>243</v>
      </c>
      <c r="V367" s="34"/>
      <c r="W367" s="34" t="s">
        <v>243</v>
      </c>
      <c r="X367" s="34"/>
      <c r="Y367" s="34" t="s">
        <v>243</v>
      </c>
      <c r="Z367" s="34"/>
      <c r="AA367" s="4" t="s">
        <v>243</v>
      </c>
      <c r="AB367" s="34" t="s">
        <v>243</v>
      </c>
      <c r="AC367" s="34"/>
      <c r="AD367" s="4" t="s">
        <v>243</v>
      </c>
      <c r="AE367" s="34" t="s">
        <v>243</v>
      </c>
      <c r="AF367" s="34"/>
      <c r="AG367" s="4" t="s">
        <v>243</v>
      </c>
      <c r="AH367" s="34" t="s">
        <v>243</v>
      </c>
      <c r="AI367" s="34"/>
      <c r="AJ367" s="4" t="s">
        <v>243</v>
      </c>
      <c r="AK367" s="34" t="s">
        <v>243</v>
      </c>
      <c r="AL367" s="34"/>
      <c r="AM367" s="4" t="s">
        <v>243</v>
      </c>
      <c r="AN367" s="6">
        <f t="shared" si="311"/>
        <v>0</v>
      </c>
      <c r="AO367" s="33">
        <f t="shared" si="311"/>
        <v>0</v>
      </c>
      <c r="AP367" s="33"/>
      <c r="AQ367" s="6">
        <f t="shared" si="312"/>
        <v>0</v>
      </c>
      <c r="AR367" s="6">
        <f t="shared" si="312"/>
        <v>0</v>
      </c>
      <c r="AS367" s="6">
        <f t="shared" si="312"/>
        <v>0</v>
      </c>
      <c r="AT367" s="6">
        <f t="shared" si="312"/>
        <v>0</v>
      </c>
      <c r="AU367" s="6">
        <f t="shared" si="312"/>
        <v>0</v>
      </c>
      <c r="AV367" s="6">
        <f t="shared" si="312"/>
        <v>0</v>
      </c>
      <c r="AW367" s="6">
        <f t="shared" si="312"/>
        <v>0</v>
      </c>
      <c r="AX367" s="6">
        <f t="shared" si="312"/>
        <v>0</v>
      </c>
      <c r="AY367" s="33">
        <f t="shared" si="312"/>
        <v>0</v>
      </c>
      <c r="AZ367" s="33"/>
      <c r="BA367" s="33"/>
      <c r="BB367" s="6">
        <f t="shared" si="313"/>
        <v>0</v>
      </c>
    </row>
    <row r="368" spans="1:54" s="1" customFormat="1" ht="45" customHeight="1">
      <c r="A368" s="41" t="s">
        <v>650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4" t="s">
        <v>651</v>
      </c>
      <c r="N368" s="44"/>
      <c r="O368" s="44" t="s">
        <v>184</v>
      </c>
      <c r="P368" s="44"/>
      <c r="Q368" s="44"/>
      <c r="R368" s="44" t="s">
        <v>68</v>
      </c>
      <c r="S368" s="44"/>
      <c r="T368" s="44"/>
      <c r="U368" s="34" t="s">
        <v>243</v>
      </c>
      <c r="V368" s="34"/>
      <c r="W368" s="34" t="s">
        <v>243</v>
      </c>
      <c r="X368" s="34"/>
      <c r="Y368" s="34" t="s">
        <v>243</v>
      </c>
      <c r="Z368" s="34"/>
      <c r="AA368" s="4" t="s">
        <v>243</v>
      </c>
      <c r="AB368" s="34" t="s">
        <v>243</v>
      </c>
      <c r="AC368" s="34"/>
      <c r="AD368" s="4" t="s">
        <v>243</v>
      </c>
      <c r="AE368" s="34" t="s">
        <v>243</v>
      </c>
      <c r="AF368" s="34"/>
      <c r="AG368" s="4" t="s">
        <v>243</v>
      </c>
      <c r="AH368" s="34" t="s">
        <v>243</v>
      </c>
      <c r="AI368" s="34"/>
      <c r="AJ368" s="4" t="s">
        <v>243</v>
      </c>
      <c r="AK368" s="34" t="s">
        <v>243</v>
      </c>
      <c r="AL368" s="34"/>
      <c r="AM368" s="4" t="s">
        <v>243</v>
      </c>
      <c r="AN368" s="6">
        <f t="shared" si="311"/>
        <v>0</v>
      </c>
      <c r="AO368" s="33">
        <f t="shared" si="311"/>
        <v>0</v>
      </c>
      <c r="AP368" s="33"/>
      <c r="AQ368" s="6">
        <f t="shared" si="312"/>
        <v>0</v>
      </c>
      <c r="AR368" s="6">
        <f t="shared" si="312"/>
        <v>0</v>
      </c>
      <c r="AS368" s="6">
        <f t="shared" si="312"/>
        <v>0</v>
      </c>
      <c r="AT368" s="6">
        <f t="shared" si="312"/>
        <v>0</v>
      </c>
      <c r="AU368" s="6">
        <f t="shared" si="312"/>
        <v>0</v>
      </c>
      <c r="AV368" s="6">
        <f t="shared" si="312"/>
        <v>0</v>
      </c>
      <c r="AW368" s="6">
        <f t="shared" si="312"/>
        <v>0</v>
      </c>
      <c r="AX368" s="6">
        <f t="shared" si="312"/>
        <v>0</v>
      </c>
      <c r="AY368" s="33">
        <f t="shared" si="312"/>
        <v>0</v>
      </c>
      <c r="AZ368" s="33"/>
      <c r="BA368" s="33"/>
      <c r="BB368" s="6">
        <f t="shared" si="313"/>
        <v>0</v>
      </c>
    </row>
    <row r="369" spans="1:54" s="1" customFormat="1" ht="14.1" customHeight="1">
      <c r="A369" s="9" t="s">
        <v>16</v>
      </c>
      <c r="B369" s="52" t="s">
        <v>197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36" t="s">
        <v>16</v>
      </c>
      <c r="N369" s="36"/>
      <c r="O369" s="36" t="s">
        <v>16</v>
      </c>
      <c r="P369" s="36"/>
      <c r="Q369" s="36"/>
      <c r="R369" s="36" t="s">
        <v>16</v>
      </c>
      <c r="S369" s="36"/>
      <c r="T369" s="36"/>
      <c r="U369" s="29" t="s">
        <v>16</v>
      </c>
      <c r="V369" s="29"/>
      <c r="W369" s="29" t="s">
        <v>16</v>
      </c>
      <c r="X369" s="29"/>
      <c r="Y369" s="29" t="s">
        <v>16</v>
      </c>
      <c r="Z369" s="29"/>
      <c r="AA369" s="7" t="s">
        <v>16</v>
      </c>
      <c r="AB369" s="29" t="s">
        <v>16</v>
      </c>
      <c r="AC369" s="29"/>
      <c r="AD369" s="7" t="s">
        <v>16</v>
      </c>
      <c r="AE369" s="29" t="s">
        <v>16</v>
      </c>
      <c r="AF369" s="29"/>
      <c r="AG369" s="7" t="s">
        <v>16</v>
      </c>
      <c r="AH369" s="29" t="s">
        <v>16</v>
      </c>
      <c r="AI369" s="29"/>
      <c r="AJ369" s="7" t="s">
        <v>16</v>
      </c>
      <c r="AK369" s="29" t="s">
        <v>16</v>
      </c>
      <c r="AL369" s="29"/>
      <c r="AM369" s="7" t="s">
        <v>16</v>
      </c>
      <c r="AN369" s="7" t="s">
        <v>16</v>
      </c>
      <c r="AO369" s="29" t="s">
        <v>16</v>
      </c>
      <c r="AP369" s="29"/>
      <c r="AQ369" s="7" t="s">
        <v>16</v>
      </c>
      <c r="AR369" s="7" t="s">
        <v>16</v>
      </c>
      <c r="AS369" s="7" t="s">
        <v>16</v>
      </c>
      <c r="AT369" s="7" t="s">
        <v>16</v>
      </c>
      <c r="AU369" s="7" t="s">
        <v>16</v>
      </c>
      <c r="AV369" s="7" t="s">
        <v>16</v>
      </c>
      <c r="AW369" s="7" t="s">
        <v>16</v>
      </c>
      <c r="AX369" s="7" t="s">
        <v>16</v>
      </c>
      <c r="AY369" s="29" t="s">
        <v>16</v>
      </c>
      <c r="AZ369" s="29"/>
      <c r="BA369" s="29"/>
      <c r="BB369" s="7" t="s">
        <v>16</v>
      </c>
    </row>
    <row r="370" spans="1:54" s="1" customFormat="1" ht="14.1" customHeight="1">
      <c r="A370" s="10" t="s">
        <v>16</v>
      </c>
      <c r="B370" s="51" t="s">
        <v>511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31" t="s">
        <v>652</v>
      </c>
      <c r="N370" s="31"/>
      <c r="O370" s="31" t="s">
        <v>184</v>
      </c>
      <c r="P370" s="31"/>
      <c r="Q370" s="31"/>
      <c r="R370" s="31" t="s">
        <v>68</v>
      </c>
      <c r="S370" s="31"/>
      <c r="T370" s="31"/>
      <c r="U370" s="28" t="s">
        <v>243</v>
      </c>
      <c r="V370" s="28"/>
      <c r="W370" s="28" t="s">
        <v>243</v>
      </c>
      <c r="X370" s="28"/>
      <c r="Y370" s="28" t="s">
        <v>243</v>
      </c>
      <c r="Z370" s="28"/>
      <c r="AA370" s="14" t="s">
        <v>243</v>
      </c>
      <c r="AB370" s="28" t="s">
        <v>243</v>
      </c>
      <c r="AC370" s="28"/>
      <c r="AD370" s="14" t="s">
        <v>243</v>
      </c>
      <c r="AE370" s="28" t="s">
        <v>243</v>
      </c>
      <c r="AF370" s="28"/>
      <c r="AG370" s="14" t="s">
        <v>243</v>
      </c>
      <c r="AH370" s="28" t="s">
        <v>243</v>
      </c>
      <c r="AI370" s="28"/>
      <c r="AJ370" s="14" t="s">
        <v>243</v>
      </c>
      <c r="AK370" s="28" t="s">
        <v>243</v>
      </c>
      <c r="AL370" s="28"/>
      <c r="AM370" s="14" t="s">
        <v>243</v>
      </c>
      <c r="AN370" s="8">
        <f t="shared" ref="AN370:AO374" si="314">0</f>
        <v>0</v>
      </c>
      <c r="AO370" s="27">
        <f t="shared" si="314"/>
        <v>0</v>
      </c>
      <c r="AP370" s="27"/>
      <c r="AQ370" s="8">
        <f t="shared" ref="AQ370:AY374" si="315">0</f>
        <v>0</v>
      </c>
      <c r="AR370" s="8">
        <f t="shared" si="315"/>
        <v>0</v>
      </c>
      <c r="AS370" s="8">
        <f t="shared" si="315"/>
        <v>0</v>
      </c>
      <c r="AT370" s="8">
        <f t="shared" si="315"/>
        <v>0</v>
      </c>
      <c r="AU370" s="8">
        <f t="shared" si="315"/>
        <v>0</v>
      </c>
      <c r="AV370" s="8">
        <f t="shared" si="315"/>
        <v>0</v>
      </c>
      <c r="AW370" s="8">
        <f t="shared" si="315"/>
        <v>0</v>
      </c>
      <c r="AX370" s="8">
        <f t="shared" si="315"/>
        <v>0</v>
      </c>
      <c r="AY370" s="27">
        <f t="shared" si="315"/>
        <v>0</v>
      </c>
      <c r="AZ370" s="27"/>
      <c r="BA370" s="27"/>
      <c r="BB370" s="8">
        <f>0</f>
        <v>0</v>
      </c>
    </row>
    <row r="371" spans="1:54" s="1" customFormat="1" ht="24" customHeight="1">
      <c r="A371" s="11" t="s">
        <v>16</v>
      </c>
      <c r="B371" s="50" t="s">
        <v>513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38" t="s">
        <v>653</v>
      </c>
      <c r="N371" s="38"/>
      <c r="O371" s="38" t="s">
        <v>184</v>
      </c>
      <c r="P371" s="38"/>
      <c r="Q371" s="38"/>
      <c r="R371" s="38" t="s">
        <v>68</v>
      </c>
      <c r="S371" s="38"/>
      <c r="T371" s="38"/>
      <c r="U371" s="34" t="s">
        <v>243</v>
      </c>
      <c r="V371" s="34"/>
      <c r="W371" s="34" t="s">
        <v>243</v>
      </c>
      <c r="X371" s="34"/>
      <c r="Y371" s="34" t="s">
        <v>243</v>
      </c>
      <c r="Z371" s="34"/>
      <c r="AA371" s="4" t="s">
        <v>243</v>
      </c>
      <c r="AB371" s="34" t="s">
        <v>243</v>
      </c>
      <c r="AC371" s="34"/>
      <c r="AD371" s="4" t="s">
        <v>243</v>
      </c>
      <c r="AE371" s="34" t="s">
        <v>243</v>
      </c>
      <c r="AF371" s="34"/>
      <c r="AG371" s="4" t="s">
        <v>243</v>
      </c>
      <c r="AH371" s="34" t="s">
        <v>243</v>
      </c>
      <c r="AI371" s="34"/>
      <c r="AJ371" s="4" t="s">
        <v>243</v>
      </c>
      <c r="AK371" s="34" t="s">
        <v>243</v>
      </c>
      <c r="AL371" s="34"/>
      <c r="AM371" s="4" t="s">
        <v>243</v>
      </c>
      <c r="AN371" s="6">
        <f t="shared" si="314"/>
        <v>0</v>
      </c>
      <c r="AO371" s="33">
        <f t="shared" si="314"/>
        <v>0</v>
      </c>
      <c r="AP371" s="33"/>
      <c r="AQ371" s="6">
        <f t="shared" si="315"/>
        <v>0</v>
      </c>
      <c r="AR371" s="6">
        <f t="shared" si="315"/>
        <v>0</v>
      </c>
      <c r="AS371" s="6">
        <f t="shared" si="315"/>
        <v>0</v>
      </c>
      <c r="AT371" s="6">
        <f t="shared" si="315"/>
        <v>0</v>
      </c>
      <c r="AU371" s="6">
        <f t="shared" si="315"/>
        <v>0</v>
      </c>
      <c r="AV371" s="6">
        <f t="shared" si="315"/>
        <v>0</v>
      </c>
      <c r="AW371" s="6">
        <f t="shared" si="315"/>
        <v>0</v>
      </c>
      <c r="AX371" s="6">
        <f t="shared" si="315"/>
        <v>0</v>
      </c>
      <c r="AY371" s="33">
        <f t="shared" si="315"/>
        <v>0</v>
      </c>
      <c r="AZ371" s="33"/>
      <c r="BA371" s="33"/>
      <c r="BB371" s="6">
        <f>0</f>
        <v>0</v>
      </c>
    </row>
    <row r="372" spans="1:54" s="1" customFormat="1" ht="54.95" customHeight="1">
      <c r="A372" s="11" t="s">
        <v>16</v>
      </c>
      <c r="B372" s="50" t="s">
        <v>515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38" t="s">
        <v>654</v>
      </c>
      <c r="N372" s="38"/>
      <c r="O372" s="38" t="s">
        <v>184</v>
      </c>
      <c r="P372" s="38"/>
      <c r="Q372" s="38"/>
      <c r="R372" s="38" t="s">
        <v>68</v>
      </c>
      <c r="S372" s="38"/>
      <c r="T372" s="38"/>
      <c r="U372" s="34" t="s">
        <v>243</v>
      </c>
      <c r="V372" s="34"/>
      <c r="W372" s="34" t="s">
        <v>243</v>
      </c>
      <c r="X372" s="34"/>
      <c r="Y372" s="34" t="s">
        <v>243</v>
      </c>
      <c r="Z372" s="34"/>
      <c r="AA372" s="4" t="s">
        <v>243</v>
      </c>
      <c r="AB372" s="34" t="s">
        <v>243</v>
      </c>
      <c r="AC372" s="34"/>
      <c r="AD372" s="4" t="s">
        <v>243</v>
      </c>
      <c r="AE372" s="34" t="s">
        <v>243</v>
      </c>
      <c r="AF372" s="34"/>
      <c r="AG372" s="4" t="s">
        <v>243</v>
      </c>
      <c r="AH372" s="34" t="s">
        <v>243</v>
      </c>
      <c r="AI372" s="34"/>
      <c r="AJ372" s="4" t="s">
        <v>243</v>
      </c>
      <c r="AK372" s="34" t="s">
        <v>243</v>
      </c>
      <c r="AL372" s="34"/>
      <c r="AM372" s="4" t="s">
        <v>243</v>
      </c>
      <c r="AN372" s="6">
        <f t="shared" si="314"/>
        <v>0</v>
      </c>
      <c r="AO372" s="33">
        <f t="shared" si="314"/>
        <v>0</v>
      </c>
      <c r="AP372" s="33"/>
      <c r="AQ372" s="6">
        <f t="shared" si="315"/>
        <v>0</v>
      </c>
      <c r="AR372" s="6">
        <f t="shared" si="315"/>
        <v>0</v>
      </c>
      <c r="AS372" s="6">
        <f t="shared" si="315"/>
        <v>0</v>
      </c>
      <c r="AT372" s="6">
        <f t="shared" si="315"/>
        <v>0</v>
      </c>
      <c r="AU372" s="6">
        <f t="shared" si="315"/>
        <v>0</v>
      </c>
      <c r="AV372" s="6">
        <f t="shared" si="315"/>
        <v>0</v>
      </c>
      <c r="AW372" s="6">
        <f t="shared" si="315"/>
        <v>0</v>
      </c>
      <c r="AX372" s="6">
        <f t="shared" si="315"/>
        <v>0</v>
      </c>
      <c r="AY372" s="33">
        <f t="shared" si="315"/>
        <v>0</v>
      </c>
      <c r="AZ372" s="33"/>
      <c r="BA372" s="33"/>
      <c r="BB372" s="6">
        <f>0</f>
        <v>0</v>
      </c>
    </row>
    <row r="373" spans="1:54" s="1" customFormat="1" ht="33.950000000000003" customHeight="1">
      <c r="A373" s="41" t="s">
        <v>655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4" t="s">
        <v>656</v>
      </c>
      <c r="N373" s="44"/>
      <c r="O373" s="44" t="s">
        <v>184</v>
      </c>
      <c r="P373" s="44"/>
      <c r="Q373" s="44"/>
      <c r="R373" s="44" t="s">
        <v>68</v>
      </c>
      <c r="S373" s="44"/>
      <c r="T373" s="44"/>
      <c r="U373" s="34" t="s">
        <v>243</v>
      </c>
      <c r="V373" s="34"/>
      <c r="W373" s="34" t="s">
        <v>243</v>
      </c>
      <c r="X373" s="34"/>
      <c r="Y373" s="34" t="s">
        <v>243</v>
      </c>
      <c r="Z373" s="34"/>
      <c r="AA373" s="4" t="s">
        <v>243</v>
      </c>
      <c r="AB373" s="34" t="s">
        <v>243</v>
      </c>
      <c r="AC373" s="34"/>
      <c r="AD373" s="4" t="s">
        <v>243</v>
      </c>
      <c r="AE373" s="34" t="s">
        <v>243</v>
      </c>
      <c r="AF373" s="34"/>
      <c r="AG373" s="4" t="s">
        <v>243</v>
      </c>
      <c r="AH373" s="34" t="s">
        <v>243</v>
      </c>
      <c r="AI373" s="34"/>
      <c r="AJ373" s="4" t="s">
        <v>243</v>
      </c>
      <c r="AK373" s="34" t="s">
        <v>243</v>
      </c>
      <c r="AL373" s="34"/>
      <c r="AM373" s="4" t="s">
        <v>243</v>
      </c>
      <c r="AN373" s="6">
        <f t="shared" si="314"/>
        <v>0</v>
      </c>
      <c r="AO373" s="33">
        <f t="shared" si="314"/>
        <v>0</v>
      </c>
      <c r="AP373" s="33"/>
      <c r="AQ373" s="6">
        <f t="shared" si="315"/>
        <v>0</v>
      </c>
      <c r="AR373" s="6">
        <f t="shared" si="315"/>
        <v>0</v>
      </c>
      <c r="AS373" s="6">
        <f t="shared" si="315"/>
        <v>0</v>
      </c>
      <c r="AT373" s="6">
        <f t="shared" si="315"/>
        <v>0</v>
      </c>
      <c r="AU373" s="6">
        <f t="shared" si="315"/>
        <v>0</v>
      </c>
      <c r="AV373" s="6">
        <f t="shared" si="315"/>
        <v>0</v>
      </c>
      <c r="AW373" s="6">
        <f t="shared" si="315"/>
        <v>0</v>
      </c>
      <c r="AX373" s="6">
        <f t="shared" si="315"/>
        <v>0</v>
      </c>
      <c r="AY373" s="33">
        <f t="shared" si="315"/>
        <v>0</v>
      </c>
      <c r="AZ373" s="33"/>
      <c r="BA373" s="33"/>
      <c r="BB373" s="6">
        <f>0</f>
        <v>0</v>
      </c>
    </row>
    <row r="374" spans="1:54" s="1" customFormat="1" ht="33.950000000000003" customHeight="1">
      <c r="A374" s="41" t="s">
        <v>657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4" t="s">
        <v>658</v>
      </c>
      <c r="N374" s="44"/>
      <c r="O374" s="44" t="s">
        <v>67</v>
      </c>
      <c r="P374" s="44"/>
      <c r="Q374" s="44"/>
      <c r="R374" s="44" t="s">
        <v>68</v>
      </c>
      <c r="S374" s="44"/>
      <c r="T374" s="44"/>
      <c r="U374" s="34" t="s">
        <v>243</v>
      </c>
      <c r="V374" s="34"/>
      <c r="W374" s="34" t="s">
        <v>243</v>
      </c>
      <c r="X374" s="34"/>
      <c r="Y374" s="34" t="s">
        <v>243</v>
      </c>
      <c r="Z374" s="34"/>
      <c r="AA374" s="4" t="s">
        <v>243</v>
      </c>
      <c r="AB374" s="34" t="s">
        <v>243</v>
      </c>
      <c r="AC374" s="34"/>
      <c r="AD374" s="4" t="s">
        <v>243</v>
      </c>
      <c r="AE374" s="34" t="s">
        <v>243</v>
      </c>
      <c r="AF374" s="34"/>
      <c r="AG374" s="4" t="s">
        <v>243</v>
      </c>
      <c r="AH374" s="34" t="s">
        <v>243</v>
      </c>
      <c r="AI374" s="34"/>
      <c r="AJ374" s="4" t="s">
        <v>243</v>
      </c>
      <c r="AK374" s="34" t="s">
        <v>243</v>
      </c>
      <c r="AL374" s="34"/>
      <c r="AM374" s="4" t="s">
        <v>243</v>
      </c>
      <c r="AN374" s="6">
        <f t="shared" si="314"/>
        <v>0</v>
      </c>
      <c r="AO374" s="33">
        <f t="shared" si="314"/>
        <v>0</v>
      </c>
      <c r="AP374" s="33"/>
      <c r="AQ374" s="6">
        <f t="shared" si="315"/>
        <v>0</v>
      </c>
      <c r="AR374" s="6">
        <f t="shared" si="315"/>
        <v>0</v>
      </c>
      <c r="AS374" s="6">
        <f t="shared" si="315"/>
        <v>0</v>
      </c>
      <c r="AT374" s="6">
        <f t="shared" si="315"/>
        <v>0</v>
      </c>
      <c r="AU374" s="6">
        <f t="shared" si="315"/>
        <v>0</v>
      </c>
      <c r="AV374" s="6">
        <f t="shared" si="315"/>
        <v>0</v>
      </c>
      <c r="AW374" s="6">
        <f t="shared" si="315"/>
        <v>0</v>
      </c>
      <c r="AX374" s="6">
        <f t="shared" si="315"/>
        <v>0</v>
      </c>
      <c r="AY374" s="33">
        <f t="shared" si="315"/>
        <v>0</v>
      </c>
      <c r="AZ374" s="33"/>
      <c r="BA374" s="33"/>
      <c r="BB374" s="6">
        <f>0</f>
        <v>0</v>
      </c>
    </row>
    <row r="375" spans="1:54" s="1" customFormat="1" ht="14.1" customHeight="1">
      <c r="A375" s="9" t="s">
        <v>16</v>
      </c>
      <c r="B375" s="52" t="s">
        <v>197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36" t="s">
        <v>16</v>
      </c>
      <c r="N375" s="36"/>
      <c r="O375" s="36" t="s">
        <v>16</v>
      </c>
      <c r="P375" s="36"/>
      <c r="Q375" s="36"/>
      <c r="R375" s="36" t="s">
        <v>16</v>
      </c>
      <c r="S375" s="36"/>
      <c r="T375" s="36"/>
      <c r="U375" s="29" t="s">
        <v>16</v>
      </c>
      <c r="V375" s="29"/>
      <c r="W375" s="29" t="s">
        <v>16</v>
      </c>
      <c r="X375" s="29"/>
      <c r="Y375" s="29" t="s">
        <v>16</v>
      </c>
      <c r="Z375" s="29"/>
      <c r="AA375" s="7" t="s">
        <v>16</v>
      </c>
      <c r="AB375" s="29" t="s">
        <v>16</v>
      </c>
      <c r="AC375" s="29"/>
      <c r="AD375" s="7" t="s">
        <v>16</v>
      </c>
      <c r="AE375" s="29" t="s">
        <v>16</v>
      </c>
      <c r="AF375" s="29"/>
      <c r="AG375" s="7" t="s">
        <v>16</v>
      </c>
      <c r="AH375" s="29" t="s">
        <v>16</v>
      </c>
      <c r="AI375" s="29"/>
      <c r="AJ375" s="7" t="s">
        <v>16</v>
      </c>
      <c r="AK375" s="29" t="s">
        <v>16</v>
      </c>
      <c r="AL375" s="29"/>
      <c r="AM375" s="7" t="s">
        <v>16</v>
      </c>
      <c r="AN375" s="7" t="s">
        <v>16</v>
      </c>
      <c r="AO375" s="29" t="s">
        <v>16</v>
      </c>
      <c r="AP375" s="29"/>
      <c r="AQ375" s="7" t="s">
        <v>16</v>
      </c>
      <c r="AR375" s="7" t="s">
        <v>16</v>
      </c>
      <c r="AS375" s="7" t="s">
        <v>16</v>
      </c>
      <c r="AT375" s="7" t="s">
        <v>16</v>
      </c>
      <c r="AU375" s="7" t="s">
        <v>16</v>
      </c>
      <c r="AV375" s="7" t="s">
        <v>16</v>
      </c>
      <c r="AW375" s="7" t="s">
        <v>16</v>
      </c>
      <c r="AX375" s="7" t="s">
        <v>16</v>
      </c>
      <c r="AY375" s="29" t="s">
        <v>16</v>
      </c>
      <c r="AZ375" s="29"/>
      <c r="BA375" s="29"/>
      <c r="BB375" s="7" t="s">
        <v>16</v>
      </c>
    </row>
    <row r="376" spans="1:54" s="1" customFormat="1" ht="14.1" customHeight="1">
      <c r="A376" s="10" t="s">
        <v>16</v>
      </c>
      <c r="B376" s="51" t="s">
        <v>659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31" t="s">
        <v>660</v>
      </c>
      <c r="N376" s="31"/>
      <c r="O376" s="31" t="s">
        <v>67</v>
      </c>
      <c r="P376" s="31"/>
      <c r="Q376" s="31"/>
      <c r="R376" s="31" t="s">
        <v>68</v>
      </c>
      <c r="S376" s="31"/>
      <c r="T376" s="31"/>
      <c r="U376" s="28" t="s">
        <v>243</v>
      </c>
      <c r="V376" s="28"/>
      <c r="W376" s="28" t="s">
        <v>243</v>
      </c>
      <c r="X376" s="28"/>
      <c r="Y376" s="28" t="s">
        <v>243</v>
      </c>
      <c r="Z376" s="28"/>
      <c r="AA376" s="14" t="s">
        <v>243</v>
      </c>
      <c r="AB376" s="28" t="s">
        <v>243</v>
      </c>
      <c r="AC376" s="28"/>
      <c r="AD376" s="14" t="s">
        <v>243</v>
      </c>
      <c r="AE376" s="28" t="s">
        <v>243</v>
      </c>
      <c r="AF376" s="28"/>
      <c r="AG376" s="14" t="s">
        <v>243</v>
      </c>
      <c r="AH376" s="28" t="s">
        <v>243</v>
      </c>
      <c r="AI376" s="28"/>
      <c r="AJ376" s="14" t="s">
        <v>243</v>
      </c>
      <c r="AK376" s="28" t="s">
        <v>243</v>
      </c>
      <c r="AL376" s="28"/>
      <c r="AM376" s="14" t="s">
        <v>243</v>
      </c>
      <c r="AN376" s="8">
        <f t="shared" ref="AN376:AO379" si="316">0</f>
        <v>0</v>
      </c>
      <c r="AO376" s="27">
        <f t="shared" si="316"/>
        <v>0</v>
      </c>
      <c r="AP376" s="27"/>
      <c r="AQ376" s="8">
        <f t="shared" ref="AQ376:AY379" si="317">0</f>
        <v>0</v>
      </c>
      <c r="AR376" s="8">
        <f t="shared" si="317"/>
        <v>0</v>
      </c>
      <c r="AS376" s="8">
        <f t="shared" si="317"/>
        <v>0</v>
      </c>
      <c r="AT376" s="8">
        <f t="shared" si="317"/>
        <v>0</v>
      </c>
      <c r="AU376" s="8">
        <f t="shared" si="317"/>
        <v>0</v>
      </c>
      <c r="AV376" s="8">
        <f t="shared" si="317"/>
        <v>0</v>
      </c>
      <c r="AW376" s="8">
        <f t="shared" si="317"/>
        <v>0</v>
      </c>
      <c r="AX376" s="8">
        <f t="shared" si="317"/>
        <v>0</v>
      </c>
      <c r="AY376" s="27">
        <f t="shared" si="317"/>
        <v>0</v>
      </c>
      <c r="AZ376" s="27"/>
      <c r="BA376" s="27"/>
      <c r="BB376" s="8">
        <f>0</f>
        <v>0</v>
      </c>
    </row>
    <row r="377" spans="1:54" s="1" customFormat="1" ht="14.1" customHeight="1">
      <c r="A377" s="11" t="s">
        <v>16</v>
      </c>
      <c r="B377" s="50" t="s">
        <v>661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38" t="s">
        <v>662</v>
      </c>
      <c r="N377" s="38"/>
      <c r="O377" s="38" t="s">
        <v>67</v>
      </c>
      <c r="P377" s="38"/>
      <c r="Q377" s="38"/>
      <c r="R377" s="38" t="s">
        <v>68</v>
      </c>
      <c r="S377" s="38"/>
      <c r="T377" s="38"/>
      <c r="U377" s="34" t="s">
        <v>243</v>
      </c>
      <c r="V377" s="34"/>
      <c r="W377" s="34" t="s">
        <v>243</v>
      </c>
      <c r="X377" s="34"/>
      <c r="Y377" s="34" t="s">
        <v>243</v>
      </c>
      <c r="Z377" s="34"/>
      <c r="AA377" s="4" t="s">
        <v>243</v>
      </c>
      <c r="AB377" s="34" t="s">
        <v>243</v>
      </c>
      <c r="AC377" s="34"/>
      <c r="AD377" s="4" t="s">
        <v>243</v>
      </c>
      <c r="AE377" s="34" t="s">
        <v>243</v>
      </c>
      <c r="AF377" s="34"/>
      <c r="AG377" s="4" t="s">
        <v>243</v>
      </c>
      <c r="AH377" s="34" t="s">
        <v>243</v>
      </c>
      <c r="AI377" s="34"/>
      <c r="AJ377" s="4" t="s">
        <v>243</v>
      </c>
      <c r="AK377" s="34" t="s">
        <v>243</v>
      </c>
      <c r="AL377" s="34"/>
      <c r="AM377" s="4" t="s">
        <v>243</v>
      </c>
      <c r="AN377" s="6">
        <f t="shared" si="316"/>
        <v>0</v>
      </c>
      <c r="AO377" s="33">
        <f t="shared" si="316"/>
        <v>0</v>
      </c>
      <c r="AP377" s="33"/>
      <c r="AQ377" s="6">
        <f t="shared" si="317"/>
        <v>0</v>
      </c>
      <c r="AR377" s="6">
        <f t="shared" si="317"/>
        <v>0</v>
      </c>
      <c r="AS377" s="6">
        <f t="shared" si="317"/>
        <v>0</v>
      </c>
      <c r="AT377" s="6">
        <f t="shared" si="317"/>
        <v>0</v>
      </c>
      <c r="AU377" s="6">
        <f t="shared" si="317"/>
        <v>0</v>
      </c>
      <c r="AV377" s="6">
        <f t="shared" si="317"/>
        <v>0</v>
      </c>
      <c r="AW377" s="6">
        <f t="shared" si="317"/>
        <v>0</v>
      </c>
      <c r="AX377" s="6">
        <f t="shared" si="317"/>
        <v>0</v>
      </c>
      <c r="AY377" s="33">
        <f t="shared" si="317"/>
        <v>0</v>
      </c>
      <c r="AZ377" s="33"/>
      <c r="BA377" s="33"/>
      <c r="BB377" s="6">
        <f>0</f>
        <v>0</v>
      </c>
    </row>
    <row r="378" spans="1:54" s="1" customFormat="1" ht="14.1" customHeight="1">
      <c r="A378" s="11" t="s">
        <v>16</v>
      </c>
      <c r="B378" s="50" t="s">
        <v>663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38" t="s">
        <v>664</v>
      </c>
      <c r="N378" s="38"/>
      <c r="O378" s="38" t="s">
        <v>67</v>
      </c>
      <c r="P378" s="38"/>
      <c r="Q378" s="38"/>
      <c r="R378" s="38" t="s">
        <v>68</v>
      </c>
      <c r="S378" s="38"/>
      <c r="T378" s="38"/>
      <c r="U378" s="34" t="s">
        <v>243</v>
      </c>
      <c r="V378" s="34"/>
      <c r="W378" s="34" t="s">
        <v>243</v>
      </c>
      <c r="X378" s="34"/>
      <c r="Y378" s="34" t="s">
        <v>243</v>
      </c>
      <c r="Z378" s="34"/>
      <c r="AA378" s="4" t="s">
        <v>243</v>
      </c>
      <c r="AB378" s="34" t="s">
        <v>243</v>
      </c>
      <c r="AC378" s="34"/>
      <c r="AD378" s="4" t="s">
        <v>243</v>
      </c>
      <c r="AE378" s="34" t="s">
        <v>243</v>
      </c>
      <c r="AF378" s="34"/>
      <c r="AG378" s="4" t="s">
        <v>243</v>
      </c>
      <c r="AH378" s="34" t="s">
        <v>243</v>
      </c>
      <c r="AI378" s="34"/>
      <c r="AJ378" s="4" t="s">
        <v>243</v>
      </c>
      <c r="AK378" s="34" t="s">
        <v>243</v>
      </c>
      <c r="AL378" s="34"/>
      <c r="AM378" s="4" t="s">
        <v>243</v>
      </c>
      <c r="AN378" s="6">
        <f t="shared" si="316"/>
        <v>0</v>
      </c>
      <c r="AO378" s="33">
        <f t="shared" si="316"/>
        <v>0</v>
      </c>
      <c r="AP378" s="33"/>
      <c r="AQ378" s="6">
        <f t="shared" si="317"/>
        <v>0</v>
      </c>
      <c r="AR378" s="6">
        <f t="shared" si="317"/>
        <v>0</v>
      </c>
      <c r="AS378" s="6">
        <f t="shared" si="317"/>
        <v>0</v>
      </c>
      <c r="AT378" s="6">
        <f t="shared" si="317"/>
        <v>0</v>
      </c>
      <c r="AU378" s="6">
        <f t="shared" si="317"/>
        <v>0</v>
      </c>
      <c r="AV378" s="6">
        <f t="shared" si="317"/>
        <v>0</v>
      </c>
      <c r="AW378" s="6">
        <f t="shared" si="317"/>
        <v>0</v>
      </c>
      <c r="AX378" s="6">
        <f t="shared" si="317"/>
        <v>0</v>
      </c>
      <c r="AY378" s="33">
        <f t="shared" si="317"/>
        <v>0</v>
      </c>
      <c r="AZ378" s="33"/>
      <c r="BA378" s="33"/>
      <c r="BB378" s="6">
        <f>0</f>
        <v>0</v>
      </c>
    </row>
    <row r="379" spans="1:54" s="1" customFormat="1" ht="33.950000000000003" customHeight="1">
      <c r="A379" s="41" t="s">
        <v>665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4" t="s">
        <v>666</v>
      </c>
      <c r="N379" s="44"/>
      <c r="O379" s="44" t="s">
        <v>67</v>
      </c>
      <c r="P379" s="44"/>
      <c r="Q379" s="44"/>
      <c r="R379" s="44" t="s">
        <v>68</v>
      </c>
      <c r="S379" s="44"/>
      <c r="T379" s="44"/>
      <c r="U379" s="34" t="s">
        <v>243</v>
      </c>
      <c r="V379" s="34"/>
      <c r="W379" s="34" t="s">
        <v>243</v>
      </c>
      <c r="X379" s="34"/>
      <c r="Y379" s="34" t="s">
        <v>243</v>
      </c>
      <c r="Z379" s="34"/>
      <c r="AA379" s="4" t="s">
        <v>243</v>
      </c>
      <c r="AB379" s="34" t="s">
        <v>243</v>
      </c>
      <c r="AC379" s="34"/>
      <c r="AD379" s="4" t="s">
        <v>243</v>
      </c>
      <c r="AE379" s="34" t="s">
        <v>243</v>
      </c>
      <c r="AF379" s="34"/>
      <c r="AG379" s="4" t="s">
        <v>243</v>
      </c>
      <c r="AH379" s="34" t="s">
        <v>243</v>
      </c>
      <c r="AI379" s="34"/>
      <c r="AJ379" s="4" t="s">
        <v>243</v>
      </c>
      <c r="AK379" s="34" t="s">
        <v>243</v>
      </c>
      <c r="AL379" s="34"/>
      <c r="AM379" s="4" t="s">
        <v>243</v>
      </c>
      <c r="AN379" s="6">
        <f t="shared" si="316"/>
        <v>0</v>
      </c>
      <c r="AO379" s="33">
        <f t="shared" si="316"/>
        <v>0</v>
      </c>
      <c r="AP379" s="33"/>
      <c r="AQ379" s="6">
        <f t="shared" si="317"/>
        <v>0</v>
      </c>
      <c r="AR379" s="6">
        <f t="shared" si="317"/>
        <v>0</v>
      </c>
      <c r="AS379" s="6">
        <f t="shared" si="317"/>
        <v>0</v>
      </c>
      <c r="AT379" s="6">
        <f t="shared" si="317"/>
        <v>0</v>
      </c>
      <c r="AU379" s="6">
        <f t="shared" si="317"/>
        <v>0</v>
      </c>
      <c r="AV379" s="6">
        <f t="shared" si="317"/>
        <v>0</v>
      </c>
      <c r="AW379" s="6">
        <f t="shared" si="317"/>
        <v>0</v>
      </c>
      <c r="AX379" s="6">
        <f t="shared" si="317"/>
        <v>0</v>
      </c>
      <c r="AY379" s="33">
        <f t="shared" si="317"/>
        <v>0</v>
      </c>
      <c r="AZ379" s="33"/>
      <c r="BA379" s="33"/>
      <c r="BB379" s="6">
        <f>0</f>
        <v>0</v>
      </c>
    </row>
    <row r="380" spans="1:54" s="1" customFormat="1" ht="14.1" customHeight="1">
      <c r="A380" s="41" t="s">
        <v>667</v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4" t="s">
        <v>668</v>
      </c>
      <c r="N380" s="44"/>
      <c r="O380" s="44" t="s">
        <v>67</v>
      </c>
      <c r="P380" s="44"/>
      <c r="Q380" s="44"/>
      <c r="R380" s="44" t="s">
        <v>68</v>
      </c>
      <c r="S380" s="44"/>
      <c r="T380" s="44"/>
      <c r="U380" s="34" t="s">
        <v>243</v>
      </c>
      <c r="V380" s="34"/>
      <c r="W380" s="34" t="s">
        <v>243</v>
      </c>
      <c r="X380" s="34"/>
      <c r="Y380" s="34" t="s">
        <v>243</v>
      </c>
      <c r="Z380" s="34"/>
      <c r="AA380" s="4" t="s">
        <v>243</v>
      </c>
      <c r="AB380" s="34" t="s">
        <v>243</v>
      </c>
      <c r="AC380" s="34"/>
      <c r="AD380" s="4" t="s">
        <v>243</v>
      </c>
      <c r="AE380" s="34" t="s">
        <v>243</v>
      </c>
      <c r="AF380" s="34"/>
      <c r="AG380" s="4" t="s">
        <v>243</v>
      </c>
      <c r="AH380" s="34" t="s">
        <v>243</v>
      </c>
      <c r="AI380" s="34"/>
      <c r="AJ380" s="4" t="s">
        <v>243</v>
      </c>
      <c r="AK380" s="34" t="s">
        <v>243</v>
      </c>
      <c r="AL380" s="34"/>
      <c r="AM380" s="4" t="s">
        <v>243</v>
      </c>
      <c r="AN380" s="6">
        <f>2653111.57</f>
        <v>2653111.5699999998</v>
      </c>
      <c r="AO380" s="33">
        <f>0</f>
        <v>0</v>
      </c>
      <c r="AP380" s="33"/>
      <c r="AQ380" s="6">
        <f t="shared" ref="AQ380:AX380" si="318">0</f>
        <v>0</v>
      </c>
      <c r="AR380" s="6">
        <f t="shared" si="318"/>
        <v>0</v>
      </c>
      <c r="AS380" s="6">
        <f t="shared" si="318"/>
        <v>0</v>
      </c>
      <c r="AT380" s="6">
        <f t="shared" si="318"/>
        <v>0</v>
      </c>
      <c r="AU380" s="6">
        <f t="shared" si="318"/>
        <v>0</v>
      </c>
      <c r="AV380" s="6">
        <f t="shared" si="318"/>
        <v>0</v>
      </c>
      <c r="AW380" s="6">
        <f t="shared" si="318"/>
        <v>0</v>
      </c>
      <c r="AX380" s="6">
        <f t="shared" si="318"/>
        <v>0</v>
      </c>
      <c r="AY380" s="33">
        <f>2653111.57</f>
        <v>2653111.5699999998</v>
      </c>
      <c r="AZ380" s="33"/>
      <c r="BA380" s="33"/>
      <c r="BB380" s="6">
        <f>0</f>
        <v>0</v>
      </c>
    </row>
    <row r="381" spans="1:54" s="1" customFormat="1" ht="14.1" customHeight="1">
      <c r="A381" s="35" t="s">
        <v>244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6" t="s">
        <v>16</v>
      </c>
      <c r="N381" s="36"/>
      <c r="O381" s="36" t="s">
        <v>16</v>
      </c>
      <c r="P381" s="36"/>
      <c r="Q381" s="36"/>
      <c r="R381" s="36" t="s">
        <v>16</v>
      </c>
      <c r="S381" s="36"/>
      <c r="T381" s="36"/>
      <c r="U381" s="29" t="s">
        <v>16</v>
      </c>
      <c r="V381" s="29"/>
      <c r="W381" s="29" t="s">
        <v>16</v>
      </c>
      <c r="X381" s="29"/>
      <c r="Y381" s="29" t="s">
        <v>16</v>
      </c>
      <c r="Z381" s="29"/>
      <c r="AA381" s="7" t="s">
        <v>16</v>
      </c>
      <c r="AB381" s="29" t="s">
        <v>16</v>
      </c>
      <c r="AC381" s="29"/>
      <c r="AD381" s="7" t="s">
        <v>16</v>
      </c>
      <c r="AE381" s="29" t="s">
        <v>16</v>
      </c>
      <c r="AF381" s="29"/>
      <c r="AG381" s="7" t="s">
        <v>16</v>
      </c>
      <c r="AH381" s="29" t="s">
        <v>16</v>
      </c>
      <c r="AI381" s="29"/>
      <c r="AJ381" s="7" t="s">
        <v>16</v>
      </c>
      <c r="AK381" s="29" t="s">
        <v>16</v>
      </c>
      <c r="AL381" s="29"/>
      <c r="AM381" s="7" t="s">
        <v>16</v>
      </c>
      <c r="AN381" s="7" t="s">
        <v>16</v>
      </c>
      <c r="AO381" s="29" t="s">
        <v>16</v>
      </c>
      <c r="AP381" s="29"/>
      <c r="AQ381" s="7" t="s">
        <v>16</v>
      </c>
      <c r="AR381" s="7" t="s">
        <v>16</v>
      </c>
      <c r="AS381" s="7" t="s">
        <v>16</v>
      </c>
      <c r="AT381" s="7" t="s">
        <v>16</v>
      </c>
      <c r="AU381" s="7" t="s">
        <v>16</v>
      </c>
      <c r="AV381" s="7" t="s">
        <v>16</v>
      </c>
      <c r="AW381" s="7" t="s">
        <v>16</v>
      </c>
      <c r="AX381" s="7" t="s">
        <v>16</v>
      </c>
      <c r="AY381" s="29" t="s">
        <v>16</v>
      </c>
      <c r="AZ381" s="29"/>
      <c r="BA381" s="29"/>
      <c r="BB381" s="7" t="s">
        <v>16</v>
      </c>
    </row>
    <row r="382" spans="1:54" s="1" customFormat="1" ht="24" customHeight="1">
      <c r="A382" s="30" t="s">
        <v>669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1" t="s">
        <v>670</v>
      </c>
      <c r="N382" s="31"/>
      <c r="O382" s="31" t="s">
        <v>67</v>
      </c>
      <c r="P382" s="31"/>
      <c r="Q382" s="31"/>
      <c r="R382" s="31" t="s">
        <v>68</v>
      </c>
      <c r="S382" s="31"/>
      <c r="T382" s="31"/>
      <c r="U382" s="28" t="s">
        <v>243</v>
      </c>
      <c r="V382" s="28"/>
      <c r="W382" s="28" t="s">
        <v>243</v>
      </c>
      <c r="X382" s="28"/>
      <c r="Y382" s="28" t="s">
        <v>243</v>
      </c>
      <c r="Z382" s="28"/>
      <c r="AA382" s="14" t="s">
        <v>243</v>
      </c>
      <c r="AB382" s="28" t="s">
        <v>243</v>
      </c>
      <c r="AC382" s="28"/>
      <c r="AD382" s="14" t="s">
        <v>243</v>
      </c>
      <c r="AE382" s="28" t="s">
        <v>243</v>
      </c>
      <c r="AF382" s="28"/>
      <c r="AG382" s="14" t="s">
        <v>243</v>
      </c>
      <c r="AH382" s="28" t="s">
        <v>243</v>
      </c>
      <c r="AI382" s="28"/>
      <c r="AJ382" s="14" t="s">
        <v>243</v>
      </c>
      <c r="AK382" s="28" t="s">
        <v>243</v>
      </c>
      <c r="AL382" s="28"/>
      <c r="AM382" s="14" t="s">
        <v>243</v>
      </c>
      <c r="AN382" s="8">
        <f>0</f>
        <v>0</v>
      </c>
      <c r="AO382" s="27">
        <f>0</f>
        <v>0</v>
      </c>
      <c r="AP382" s="27"/>
      <c r="AQ382" s="8">
        <f t="shared" ref="AQ382:AY383" si="319">0</f>
        <v>0</v>
      </c>
      <c r="AR382" s="8">
        <f t="shared" si="319"/>
        <v>0</v>
      </c>
      <c r="AS382" s="8">
        <f t="shared" si="319"/>
        <v>0</v>
      </c>
      <c r="AT382" s="8">
        <f t="shared" si="319"/>
        <v>0</v>
      </c>
      <c r="AU382" s="8">
        <f t="shared" si="319"/>
        <v>0</v>
      </c>
      <c r="AV382" s="8">
        <f t="shared" si="319"/>
        <v>0</v>
      </c>
      <c r="AW382" s="8">
        <f t="shared" si="319"/>
        <v>0</v>
      </c>
      <c r="AX382" s="8">
        <f t="shared" si="319"/>
        <v>0</v>
      </c>
      <c r="AY382" s="27">
        <f t="shared" si="319"/>
        <v>0</v>
      </c>
      <c r="AZ382" s="27"/>
      <c r="BA382" s="27"/>
      <c r="BB382" s="8">
        <f>0</f>
        <v>0</v>
      </c>
    </row>
    <row r="383" spans="1:54" s="1" customFormat="1" ht="54.95" customHeight="1">
      <c r="A383" s="42" t="s">
        <v>671</v>
      </c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38" t="s">
        <v>672</v>
      </c>
      <c r="N383" s="38"/>
      <c r="O383" s="38" t="s">
        <v>67</v>
      </c>
      <c r="P383" s="38"/>
      <c r="Q383" s="38"/>
      <c r="R383" s="38" t="s">
        <v>68</v>
      </c>
      <c r="S383" s="38"/>
      <c r="T383" s="38"/>
      <c r="U383" s="34" t="s">
        <v>243</v>
      </c>
      <c r="V383" s="34"/>
      <c r="W383" s="34" t="s">
        <v>243</v>
      </c>
      <c r="X383" s="34"/>
      <c r="Y383" s="34" t="s">
        <v>243</v>
      </c>
      <c r="Z383" s="34"/>
      <c r="AA383" s="4" t="s">
        <v>243</v>
      </c>
      <c r="AB383" s="34" t="s">
        <v>243</v>
      </c>
      <c r="AC383" s="34"/>
      <c r="AD383" s="4" t="s">
        <v>243</v>
      </c>
      <c r="AE383" s="34" t="s">
        <v>243</v>
      </c>
      <c r="AF383" s="34"/>
      <c r="AG383" s="4" t="s">
        <v>243</v>
      </c>
      <c r="AH383" s="34" t="s">
        <v>243</v>
      </c>
      <c r="AI383" s="34"/>
      <c r="AJ383" s="4" t="s">
        <v>243</v>
      </c>
      <c r="AK383" s="34" t="s">
        <v>243</v>
      </c>
      <c r="AL383" s="34"/>
      <c r="AM383" s="4" t="s">
        <v>243</v>
      </c>
      <c r="AN383" s="6">
        <f>0</f>
        <v>0</v>
      </c>
      <c r="AO383" s="33">
        <f>0</f>
        <v>0</v>
      </c>
      <c r="AP383" s="33"/>
      <c r="AQ383" s="6">
        <f t="shared" si="319"/>
        <v>0</v>
      </c>
      <c r="AR383" s="6">
        <f t="shared" si="319"/>
        <v>0</v>
      </c>
      <c r="AS383" s="6">
        <f t="shared" si="319"/>
        <v>0</v>
      </c>
      <c r="AT383" s="6">
        <f t="shared" si="319"/>
        <v>0</v>
      </c>
      <c r="AU383" s="6">
        <f t="shared" si="319"/>
        <v>0</v>
      </c>
      <c r="AV383" s="6">
        <f t="shared" si="319"/>
        <v>0</v>
      </c>
      <c r="AW383" s="6">
        <f t="shared" si="319"/>
        <v>0</v>
      </c>
      <c r="AX383" s="6">
        <f t="shared" si="319"/>
        <v>0</v>
      </c>
      <c r="AY383" s="33">
        <f t="shared" si="319"/>
        <v>0</v>
      </c>
      <c r="AZ383" s="33"/>
      <c r="BA383" s="33"/>
      <c r="BB383" s="6">
        <f>0</f>
        <v>0</v>
      </c>
    </row>
    <row r="384" spans="1:54" s="1" customFormat="1" ht="14.1" customHeight="1">
      <c r="A384" s="41" t="s">
        <v>673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4" t="s">
        <v>674</v>
      </c>
      <c r="N384" s="44"/>
      <c r="O384" s="44" t="s">
        <v>67</v>
      </c>
      <c r="P384" s="44"/>
      <c r="Q384" s="44"/>
      <c r="R384" s="44" t="s">
        <v>675</v>
      </c>
      <c r="S384" s="44"/>
      <c r="T384" s="44"/>
      <c r="U384" s="34" t="s">
        <v>243</v>
      </c>
      <c r="V384" s="34"/>
      <c r="W384" s="34" t="s">
        <v>243</v>
      </c>
      <c r="X384" s="34"/>
      <c r="Y384" s="34" t="s">
        <v>243</v>
      </c>
      <c r="Z384" s="34"/>
      <c r="AA384" s="4" t="s">
        <v>243</v>
      </c>
      <c r="AB384" s="34" t="s">
        <v>243</v>
      </c>
      <c r="AC384" s="34"/>
      <c r="AD384" s="4" t="s">
        <v>243</v>
      </c>
      <c r="AE384" s="34" t="s">
        <v>243</v>
      </c>
      <c r="AF384" s="34"/>
      <c r="AG384" s="4" t="s">
        <v>243</v>
      </c>
      <c r="AH384" s="34" t="s">
        <v>243</v>
      </c>
      <c r="AI384" s="34"/>
      <c r="AJ384" s="4" t="s">
        <v>243</v>
      </c>
      <c r="AK384" s="34" t="s">
        <v>243</v>
      </c>
      <c r="AL384" s="34"/>
      <c r="AM384" s="4" t="s">
        <v>243</v>
      </c>
      <c r="AN384" s="6">
        <f>1788840.32</f>
        <v>1788840.32</v>
      </c>
      <c r="AO384" s="33">
        <f>0</f>
        <v>0</v>
      </c>
      <c r="AP384" s="33"/>
      <c r="AQ384" s="6">
        <f t="shared" ref="AQ384:AX384" si="320">0</f>
        <v>0</v>
      </c>
      <c r="AR384" s="6">
        <f t="shared" si="320"/>
        <v>0</v>
      </c>
      <c r="AS384" s="6">
        <f t="shared" si="320"/>
        <v>0</v>
      </c>
      <c r="AT384" s="6">
        <f t="shared" si="320"/>
        <v>0</v>
      </c>
      <c r="AU384" s="6">
        <f t="shared" si="320"/>
        <v>0</v>
      </c>
      <c r="AV384" s="6">
        <f t="shared" si="320"/>
        <v>0</v>
      </c>
      <c r="AW384" s="6">
        <f t="shared" si="320"/>
        <v>0</v>
      </c>
      <c r="AX384" s="6">
        <f t="shared" si="320"/>
        <v>0</v>
      </c>
      <c r="AY384" s="33">
        <f>1788840.32</f>
        <v>1788840.32</v>
      </c>
      <c r="AZ384" s="33"/>
      <c r="BA384" s="33"/>
      <c r="BB384" s="6">
        <f>0</f>
        <v>0</v>
      </c>
    </row>
    <row r="385" spans="1:54" s="1" customFormat="1" ht="14.1" customHeight="1">
      <c r="A385" s="35" t="s">
        <v>244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6" t="s">
        <v>16</v>
      </c>
      <c r="N385" s="36"/>
      <c r="O385" s="36" t="s">
        <v>16</v>
      </c>
      <c r="P385" s="36"/>
      <c r="Q385" s="36"/>
      <c r="R385" s="36" t="s">
        <v>16</v>
      </c>
      <c r="S385" s="36"/>
      <c r="T385" s="36"/>
      <c r="U385" s="29" t="s">
        <v>16</v>
      </c>
      <c r="V385" s="29"/>
      <c r="W385" s="29" t="s">
        <v>16</v>
      </c>
      <c r="X385" s="29"/>
      <c r="Y385" s="29" t="s">
        <v>16</v>
      </c>
      <c r="Z385" s="29"/>
      <c r="AA385" s="7" t="s">
        <v>16</v>
      </c>
      <c r="AB385" s="29" t="s">
        <v>16</v>
      </c>
      <c r="AC385" s="29"/>
      <c r="AD385" s="7" t="s">
        <v>16</v>
      </c>
      <c r="AE385" s="29" t="s">
        <v>16</v>
      </c>
      <c r="AF385" s="29"/>
      <c r="AG385" s="7" t="s">
        <v>16</v>
      </c>
      <c r="AH385" s="29" t="s">
        <v>16</v>
      </c>
      <c r="AI385" s="29"/>
      <c r="AJ385" s="7" t="s">
        <v>16</v>
      </c>
      <c r="AK385" s="29" t="s">
        <v>16</v>
      </c>
      <c r="AL385" s="29"/>
      <c r="AM385" s="7" t="s">
        <v>16</v>
      </c>
      <c r="AN385" s="7" t="s">
        <v>16</v>
      </c>
      <c r="AO385" s="29" t="s">
        <v>16</v>
      </c>
      <c r="AP385" s="29"/>
      <c r="AQ385" s="7" t="s">
        <v>16</v>
      </c>
      <c r="AR385" s="7" t="s">
        <v>16</v>
      </c>
      <c r="AS385" s="7" t="s">
        <v>16</v>
      </c>
      <c r="AT385" s="7" t="s">
        <v>16</v>
      </c>
      <c r="AU385" s="7" t="s">
        <v>16</v>
      </c>
      <c r="AV385" s="7" t="s">
        <v>16</v>
      </c>
      <c r="AW385" s="7" t="s">
        <v>16</v>
      </c>
      <c r="AX385" s="7" t="s">
        <v>16</v>
      </c>
      <c r="AY385" s="29" t="s">
        <v>16</v>
      </c>
      <c r="AZ385" s="29"/>
      <c r="BA385" s="29"/>
      <c r="BB385" s="7" t="s">
        <v>16</v>
      </c>
    </row>
    <row r="386" spans="1:54" s="1" customFormat="1" ht="45" customHeight="1">
      <c r="A386" s="30" t="s">
        <v>676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1" t="s">
        <v>677</v>
      </c>
      <c r="N386" s="31"/>
      <c r="O386" s="31" t="s">
        <v>67</v>
      </c>
      <c r="P386" s="31"/>
      <c r="Q386" s="31"/>
      <c r="R386" s="31" t="s">
        <v>675</v>
      </c>
      <c r="S386" s="31"/>
      <c r="T386" s="31"/>
      <c r="U386" s="28" t="s">
        <v>243</v>
      </c>
      <c r="V386" s="28"/>
      <c r="W386" s="28" t="s">
        <v>243</v>
      </c>
      <c r="X386" s="28"/>
      <c r="Y386" s="28" t="s">
        <v>243</v>
      </c>
      <c r="Z386" s="28"/>
      <c r="AA386" s="14" t="s">
        <v>243</v>
      </c>
      <c r="AB386" s="28" t="s">
        <v>243</v>
      </c>
      <c r="AC386" s="28"/>
      <c r="AD386" s="14" t="s">
        <v>243</v>
      </c>
      <c r="AE386" s="28" t="s">
        <v>243</v>
      </c>
      <c r="AF386" s="28"/>
      <c r="AG386" s="14" t="s">
        <v>243</v>
      </c>
      <c r="AH386" s="28" t="s">
        <v>243</v>
      </c>
      <c r="AI386" s="28"/>
      <c r="AJ386" s="14" t="s">
        <v>243</v>
      </c>
      <c r="AK386" s="28" t="s">
        <v>243</v>
      </c>
      <c r="AL386" s="28"/>
      <c r="AM386" s="14" t="s">
        <v>243</v>
      </c>
      <c r="AN386" s="8">
        <f t="shared" ref="AN386:AO390" si="321">0</f>
        <v>0</v>
      </c>
      <c r="AO386" s="27">
        <f t="shared" si="321"/>
        <v>0</v>
      </c>
      <c r="AP386" s="27"/>
      <c r="AQ386" s="8">
        <f t="shared" ref="AQ386:AY390" si="322">0</f>
        <v>0</v>
      </c>
      <c r="AR386" s="8">
        <f t="shared" si="322"/>
        <v>0</v>
      </c>
      <c r="AS386" s="8">
        <f t="shared" si="322"/>
        <v>0</v>
      </c>
      <c r="AT386" s="8">
        <f t="shared" si="322"/>
        <v>0</v>
      </c>
      <c r="AU386" s="8">
        <f t="shared" si="322"/>
        <v>0</v>
      </c>
      <c r="AV386" s="8">
        <f t="shared" si="322"/>
        <v>0</v>
      </c>
      <c r="AW386" s="8">
        <f t="shared" si="322"/>
        <v>0</v>
      </c>
      <c r="AX386" s="8">
        <f t="shared" si="322"/>
        <v>0</v>
      </c>
      <c r="AY386" s="27">
        <f t="shared" si="322"/>
        <v>0</v>
      </c>
      <c r="AZ386" s="27"/>
      <c r="BA386" s="27"/>
      <c r="BB386" s="8">
        <f t="shared" ref="BB386:BB394" si="323">0</f>
        <v>0</v>
      </c>
    </row>
    <row r="387" spans="1:54" s="1" customFormat="1" ht="33.950000000000003" customHeight="1">
      <c r="A387" s="42" t="s">
        <v>678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38" t="s">
        <v>679</v>
      </c>
      <c r="N387" s="38"/>
      <c r="O387" s="38" t="s">
        <v>67</v>
      </c>
      <c r="P387" s="38"/>
      <c r="Q387" s="38"/>
      <c r="R387" s="38" t="s">
        <v>675</v>
      </c>
      <c r="S387" s="38"/>
      <c r="T387" s="38"/>
      <c r="U387" s="34" t="s">
        <v>243</v>
      </c>
      <c r="V387" s="34"/>
      <c r="W387" s="34" t="s">
        <v>243</v>
      </c>
      <c r="X387" s="34"/>
      <c r="Y387" s="34" t="s">
        <v>243</v>
      </c>
      <c r="Z387" s="34"/>
      <c r="AA387" s="4" t="s">
        <v>243</v>
      </c>
      <c r="AB387" s="34" t="s">
        <v>243</v>
      </c>
      <c r="AC387" s="34"/>
      <c r="AD387" s="4" t="s">
        <v>243</v>
      </c>
      <c r="AE387" s="34" t="s">
        <v>243</v>
      </c>
      <c r="AF387" s="34"/>
      <c r="AG387" s="4" t="s">
        <v>243</v>
      </c>
      <c r="AH387" s="34" t="s">
        <v>243</v>
      </c>
      <c r="AI387" s="34"/>
      <c r="AJ387" s="4" t="s">
        <v>243</v>
      </c>
      <c r="AK387" s="34" t="s">
        <v>243</v>
      </c>
      <c r="AL387" s="34"/>
      <c r="AM387" s="4" t="s">
        <v>243</v>
      </c>
      <c r="AN387" s="6">
        <f t="shared" si="321"/>
        <v>0</v>
      </c>
      <c r="AO387" s="33">
        <f t="shared" si="321"/>
        <v>0</v>
      </c>
      <c r="AP387" s="33"/>
      <c r="AQ387" s="6">
        <f t="shared" si="322"/>
        <v>0</v>
      </c>
      <c r="AR387" s="6">
        <f t="shared" si="322"/>
        <v>0</v>
      </c>
      <c r="AS387" s="6">
        <f t="shared" si="322"/>
        <v>0</v>
      </c>
      <c r="AT387" s="6">
        <f t="shared" si="322"/>
        <v>0</v>
      </c>
      <c r="AU387" s="6">
        <f t="shared" si="322"/>
        <v>0</v>
      </c>
      <c r="AV387" s="6">
        <f t="shared" si="322"/>
        <v>0</v>
      </c>
      <c r="AW387" s="6">
        <f t="shared" si="322"/>
        <v>0</v>
      </c>
      <c r="AX387" s="6">
        <f t="shared" si="322"/>
        <v>0</v>
      </c>
      <c r="AY387" s="33">
        <f t="shared" si="322"/>
        <v>0</v>
      </c>
      <c r="AZ387" s="33"/>
      <c r="BA387" s="33"/>
      <c r="BB387" s="6">
        <f t="shared" si="323"/>
        <v>0</v>
      </c>
    </row>
    <row r="388" spans="1:54" s="1" customFormat="1" ht="45" customHeight="1">
      <c r="A388" s="42" t="s">
        <v>680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38" t="s">
        <v>681</v>
      </c>
      <c r="N388" s="38"/>
      <c r="O388" s="38" t="s">
        <v>67</v>
      </c>
      <c r="P388" s="38"/>
      <c r="Q388" s="38"/>
      <c r="R388" s="38" t="s">
        <v>675</v>
      </c>
      <c r="S388" s="38"/>
      <c r="T388" s="38"/>
      <c r="U388" s="34" t="s">
        <v>243</v>
      </c>
      <c r="V388" s="34"/>
      <c r="W388" s="34" t="s">
        <v>243</v>
      </c>
      <c r="X388" s="34"/>
      <c r="Y388" s="34" t="s">
        <v>243</v>
      </c>
      <c r="Z388" s="34"/>
      <c r="AA388" s="4" t="s">
        <v>243</v>
      </c>
      <c r="AB388" s="34" t="s">
        <v>243</v>
      </c>
      <c r="AC388" s="34"/>
      <c r="AD388" s="4" t="s">
        <v>243</v>
      </c>
      <c r="AE388" s="34" t="s">
        <v>243</v>
      </c>
      <c r="AF388" s="34"/>
      <c r="AG388" s="4" t="s">
        <v>243</v>
      </c>
      <c r="AH388" s="34" t="s">
        <v>243</v>
      </c>
      <c r="AI388" s="34"/>
      <c r="AJ388" s="4" t="s">
        <v>243</v>
      </c>
      <c r="AK388" s="34" t="s">
        <v>243</v>
      </c>
      <c r="AL388" s="34"/>
      <c r="AM388" s="4" t="s">
        <v>243</v>
      </c>
      <c r="AN388" s="6">
        <f t="shared" si="321"/>
        <v>0</v>
      </c>
      <c r="AO388" s="33">
        <f t="shared" si="321"/>
        <v>0</v>
      </c>
      <c r="AP388" s="33"/>
      <c r="AQ388" s="6">
        <f t="shared" si="322"/>
        <v>0</v>
      </c>
      <c r="AR388" s="6">
        <f t="shared" si="322"/>
        <v>0</v>
      </c>
      <c r="AS388" s="6">
        <f t="shared" si="322"/>
        <v>0</v>
      </c>
      <c r="AT388" s="6">
        <f t="shared" si="322"/>
        <v>0</v>
      </c>
      <c r="AU388" s="6">
        <f t="shared" si="322"/>
        <v>0</v>
      </c>
      <c r="AV388" s="6">
        <f t="shared" si="322"/>
        <v>0</v>
      </c>
      <c r="AW388" s="6">
        <f t="shared" si="322"/>
        <v>0</v>
      </c>
      <c r="AX388" s="6">
        <f t="shared" si="322"/>
        <v>0</v>
      </c>
      <c r="AY388" s="33">
        <f t="shared" si="322"/>
        <v>0</v>
      </c>
      <c r="AZ388" s="33"/>
      <c r="BA388" s="33"/>
      <c r="BB388" s="6">
        <f t="shared" si="323"/>
        <v>0</v>
      </c>
    </row>
    <row r="389" spans="1:54" s="1" customFormat="1" ht="33.950000000000003" customHeight="1">
      <c r="A389" s="42" t="s">
        <v>682</v>
      </c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38" t="s">
        <v>683</v>
      </c>
      <c r="N389" s="38"/>
      <c r="O389" s="38" t="s">
        <v>67</v>
      </c>
      <c r="P389" s="38"/>
      <c r="Q389" s="38"/>
      <c r="R389" s="38" t="s">
        <v>675</v>
      </c>
      <c r="S389" s="38"/>
      <c r="T389" s="38"/>
      <c r="U389" s="34" t="s">
        <v>243</v>
      </c>
      <c r="V389" s="34"/>
      <c r="W389" s="34" t="s">
        <v>243</v>
      </c>
      <c r="X389" s="34"/>
      <c r="Y389" s="34" t="s">
        <v>243</v>
      </c>
      <c r="Z389" s="34"/>
      <c r="AA389" s="4" t="s">
        <v>243</v>
      </c>
      <c r="AB389" s="34" t="s">
        <v>243</v>
      </c>
      <c r="AC389" s="34"/>
      <c r="AD389" s="4" t="s">
        <v>243</v>
      </c>
      <c r="AE389" s="34" t="s">
        <v>243</v>
      </c>
      <c r="AF389" s="34"/>
      <c r="AG389" s="4" t="s">
        <v>243</v>
      </c>
      <c r="AH389" s="34" t="s">
        <v>243</v>
      </c>
      <c r="AI389" s="34"/>
      <c r="AJ389" s="4" t="s">
        <v>243</v>
      </c>
      <c r="AK389" s="34" t="s">
        <v>243</v>
      </c>
      <c r="AL389" s="34"/>
      <c r="AM389" s="4" t="s">
        <v>243</v>
      </c>
      <c r="AN389" s="6">
        <f t="shared" si="321"/>
        <v>0</v>
      </c>
      <c r="AO389" s="33">
        <f t="shared" si="321"/>
        <v>0</v>
      </c>
      <c r="AP389" s="33"/>
      <c r="AQ389" s="6">
        <f t="shared" si="322"/>
        <v>0</v>
      </c>
      <c r="AR389" s="6">
        <f t="shared" si="322"/>
        <v>0</v>
      </c>
      <c r="AS389" s="6">
        <f t="shared" si="322"/>
        <v>0</v>
      </c>
      <c r="AT389" s="6">
        <f t="shared" si="322"/>
        <v>0</v>
      </c>
      <c r="AU389" s="6">
        <f t="shared" si="322"/>
        <v>0</v>
      </c>
      <c r="AV389" s="6">
        <f t="shared" si="322"/>
        <v>0</v>
      </c>
      <c r="AW389" s="6">
        <f t="shared" si="322"/>
        <v>0</v>
      </c>
      <c r="AX389" s="6">
        <f t="shared" si="322"/>
        <v>0</v>
      </c>
      <c r="AY389" s="33">
        <f t="shared" si="322"/>
        <v>0</v>
      </c>
      <c r="AZ389" s="33"/>
      <c r="BA389" s="33"/>
      <c r="BB389" s="6">
        <f t="shared" si="323"/>
        <v>0</v>
      </c>
    </row>
    <row r="390" spans="1:54" s="1" customFormat="1" ht="14.1" customHeight="1">
      <c r="A390" s="42" t="s">
        <v>684</v>
      </c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38" t="s">
        <v>685</v>
      </c>
      <c r="N390" s="38"/>
      <c r="O390" s="38" t="s">
        <v>67</v>
      </c>
      <c r="P390" s="38"/>
      <c r="Q390" s="38"/>
      <c r="R390" s="38" t="s">
        <v>675</v>
      </c>
      <c r="S390" s="38"/>
      <c r="T390" s="38"/>
      <c r="U390" s="34" t="s">
        <v>243</v>
      </c>
      <c r="V390" s="34"/>
      <c r="W390" s="34" t="s">
        <v>243</v>
      </c>
      <c r="X390" s="34"/>
      <c r="Y390" s="34" t="s">
        <v>243</v>
      </c>
      <c r="Z390" s="34"/>
      <c r="AA390" s="4" t="s">
        <v>243</v>
      </c>
      <c r="AB390" s="34" t="s">
        <v>243</v>
      </c>
      <c r="AC390" s="34"/>
      <c r="AD390" s="4" t="s">
        <v>243</v>
      </c>
      <c r="AE390" s="34" t="s">
        <v>243</v>
      </c>
      <c r="AF390" s="34"/>
      <c r="AG390" s="4" t="s">
        <v>243</v>
      </c>
      <c r="AH390" s="34" t="s">
        <v>243</v>
      </c>
      <c r="AI390" s="34"/>
      <c r="AJ390" s="4" t="s">
        <v>243</v>
      </c>
      <c r="AK390" s="34" t="s">
        <v>243</v>
      </c>
      <c r="AL390" s="34"/>
      <c r="AM390" s="4" t="s">
        <v>243</v>
      </c>
      <c r="AN390" s="6">
        <f t="shared" si="321"/>
        <v>0</v>
      </c>
      <c r="AO390" s="33">
        <f t="shared" si="321"/>
        <v>0</v>
      </c>
      <c r="AP390" s="33"/>
      <c r="AQ390" s="6">
        <f t="shared" si="322"/>
        <v>0</v>
      </c>
      <c r="AR390" s="6">
        <f t="shared" si="322"/>
        <v>0</v>
      </c>
      <c r="AS390" s="6">
        <f t="shared" si="322"/>
        <v>0</v>
      </c>
      <c r="AT390" s="6">
        <f t="shared" si="322"/>
        <v>0</v>
      </c>
      <c r="AU390" s="6">
        <f t="shared" si="322"/>
        <v>0</v>
      </c>
      <c r="AV390" s="6">
        <f t="shared" si="322"/>
        <v>0</v>
      </c>
      <c r="AW390" s="6">
        <f t="shared" si="322"/>
        <v>0</v>
      </c>
      <c r="AX390" s="6">
        <f t="shared" si="322"/>
        <v>0</v>
      </c>
      <c r="AY390" s="33">
        <f t="shared" si="322"/>
        <v>0</v>
      </c>
      <c r="AZ390" s="33"/>
      <c r="BA390" s="33"/>
      <c r="BB390" s="6">
        <f t="shared" si="323"/>
        <v>0</v>
      </c>
    </row>
    <row r="391" spans="1:54" s="1" customFormat="1" ht="14.1" customHeight="1">
      <c r="A391" s="42" t="s">
        <v>686</v>
      </c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38" t="s">
        <v>687</v>
      </c>
      <c r="N391" s="38"/>
      <c r="O391" s="38" t="s">
        <v>67</v>
      </c>
      <c r="P391" s="38"/>
      <c r="Q391" s="38"/>
      <c r="R391" s="38" t="s">
        <v>675</v>
      </c>
      <c r="S391" s="38"/>
      <c r="T391" s="38"/>
      <c r="U391" s="34" t="s">
        <v>243</v>
      </c>
      <c r="V391" s="34"/>
      <c r="W391" s="34" t="s">
        <v>243</v>
      </c>
      <c r="X391" s="34"/>
      <c r="Y391" s="34" t="s">
        <v>243</v>
      </c>
      <c r="Z391" s="34"/>
      <c r="AA391" s="4" t="s">
        <v>243</v>
      </c>
      <c r="AB391" s="34" t="s">
        <v>243</v>
      </c>
      <c r="AC391" s="34"/>
      <c r="AD391" s="4" t="s">
        <v>243</v>
      </c>
      <c r="AE391" s="34" t="s">
        <v>243</v>
      </c>
      <c r="AF391" s="34"/>
      <c r="AG391" s="4" t="s">
        <v>243</v>
      </c>
      <c r="AH391" s="34" t="s">
        <v>243</v>
      </c>
      <c r="AI391" s="34"/>
      <c r="AJ391" s="4" t="s">
        <v>243</v>
      </c>
      <c r="AK391" s="34" t="s">
        <v>243</v>
      </c>
      <c r="AL391" s="34"/>
      <c r="AM391" s="4" t="s">
        <v>243</v>
      </c>
      <c r="AN391" s="6">
        <f>16224.39</f>
        <v>16224.39</v>
      </c>
      <c r="AO391" s="33">
        <f>0</f>
        <v>0</v>
      </c>
      <c r="AP391" s="33"/>
      <c r="AQ391" s="6">
        <f t="shared" ref="AQ391:AX394" si="324">0</f>
        <v>0</v>
      </c>
      <c r="AR391" s="6">
        <f t="shared" si="324"/>
        <v>0</v>
      </c>
      <c r="AS391" s="6">
        <f t="shared" si="324"/>
        <v>0</v>
      </c>
      <c r="AT391" s="6">
        <f t="shared" si="324"/>
        <v>0</v>
      </c>
      <c r="AU391" s="6">
        <f t="shared" si="324"/>
        <v>0</v>
      </c>
      <c r="AV391" s="6">
        <f t="shared" si="324"/>
        <v>0</v>
      </c>
      <c r="AW391" s="6">
        <f t="shared" si="324"/>
        <v>0</v>
      </c>
      <c r="AX391" s="6">
        <f t="shared" si="324"/>
        <v>0</v>
      </c>
      <c r="AY391" s="33">
        <f>16224.39</f>
        <v>16224.39</v>
      </c>
      <c r="AZ391" s="33"/>
      <c r="BA391" s="33"/>
      <c r="BB391" s="6">
        <f t="shared" si="323"/>
        <v>0</v>
      </c>
    </row>
    <row r="392" spans="1:54" s="1" customFormat="1" ht="24" customHeight="1">
      <c r="A392" s="42" t="s">
        <v>688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38" t="s">
        <v>689</v>
      </c>
      <c r="N392" s="38"/>
      <c r="O392" s="38" t="s">
        <v>67</v>
      </c>
      <c r="P392" s="38"/>
      <c r="Q392" s="38"/>
      <c r="R392" s="38" t="s">
        <v>675</v>
      </c>
      <c r="S392" s="38"/>
      <c r="T392" s="38"/>
      <c r="U392" s="34" t="s">
        <v>243</v>
      </c>
      <c r="V392" s="34"/>
      <c r="W392" s="34" t="s">
        <v>243</v>
      </c>
      <c r="X392" s="34"/>
      <c r="Y392" s="34" t="s">
        <v>243</v>
      </c>
      <c r="Z392" s="34"/>
      <c r="AA392" s="4" t="s">
        <v>243</v>
      </c>
      <c r="AB392" s="34" t="s">
        <v>243</v>
      </c>
      <c r="AC392" s="34"/>
      <c r="AD392" s="4" t="s">
        <v>243</v>
      </c>
      <c r="AE392" s="34" t="s">
        <v>243</v>
      </c>
      <c r="AF392" s="34"/>
      <c r="AG392" s="4" t="s">
        <v>243</v>
      </c>
      <c r="AH392" s="34" t="s">
        <v>243</v>
      </c>
      <c r="AI392" s="34"/>
      <c r="AJ392" s="4" t="s">
        <v>243</v>
      </c>
      <c r="AK392" s="34" t="s">
        <v>243</v>
      </c>
      <c r="AL392" s="34"/>
      <c r="AM392" s="4" t="s">
        <v>243</v>
      </c>
      <c r="AN392" s="6">
        <f>0</f>
        <v>0</v>
      </c>
      <c r="AO392" s="33">
        <f>0</f>
        <v>0</v>
      </c>
      <c r="AP392" s="33"/>
      <c r="AQ392" s="6">
        <f t="shared" si="324"/>
        <v>0</v>
      </c>
      <c r="AR392" s="6">
        <f t="shared" si="324"/>
        <v>0</v>
      </c>
      <c r="AS392" s="6">
        <f t="shared" si="324"/>
        <v>0</v>
      </c>
      <c r="AT392" s="6">
        <f t="shared" si="324"/>
        <v>0</v>
      </c>
      <c r="AU392" s="6">
        <f t="shared" si="324"/>
        <v>0</v>
      </c>
      <c r="AV392" s="6">
        <f t="shared" si="324"/>
        <v>0</v>
      </c>
      <c r="AW392" s="6">
        <f t="shared" si="324"/>
        <v>0</v>
      </c>
      <c r="AX392" s="6">
        <f t="shared" si="324"/>
        <v>0</v>
      </c>
      <c r="AY392" s="33">
        <f>0</f>
        <v>0</v>
      </c>
      <c r="AZ392" s="33"/>
      <c r="BA392" s="33"/>
      <c r="BB392" s="6">
        <f t="shared" si="323"/>
        <v>0</v>
      </c>
    </row>
    <row r="393" spans="1:54" s="1" customFormat="1" ht="14.1" customHeight="1">
      <c r="A393" s="42" t="s">
        <v>690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38" t="s">
        <v>691</v>
      </c>
      <c r="N393" s="38"/>
      <c r="O393" s="38" t="s">
        <v>67</v>
      </c>
      <c r="P393" s="38"/>
      <c r="Q393" s="38"/>
      <c r="R393" s="38" t="s">
        <v>675</v>
      </c>
      <c r="S393" s="38"/>
      <c r="T393" s="38"/>
      <c r="U393" s="34" t="s">
        <v>243</v>
      </c>
      <c r="V393" s="34"/>
      <c r="W393" s="34" t="s">
        <v>243</v>
      </c>
      <c r="X393" s="34"/>
      <c r="Y393" s="34" t="s">
        <v>243</v>
      </c>
      <c r="Z393" s="34"/>
      <c r="AA393" s="4" t="s">
        <v>243</v>
      </c>
      <c r="AB393" s="34" t="s">
        <v>243</v>
      </c>
      <c r="AC393" s="34"/>
      <c r="AD393" s="4" t="s">
        <v>243</v>
      </c>
      <c r="AE393" s="34" t="s">
        <v>243</v>
      </c>
      <c r="AF393" s="34"/>
      <c r="AG393" s="4" t="s">
        <v>243</v>
      </c>
      <c r="AH393" s="34" t="s">
        <v>243</v>
      </c>
      <c r="AI393" s="34"/>
      <c r="AJ393" s="4" t="s">
        <v>243</v>
      </c>
      <c r="AK393" s="34" t="s">
        <v>243</v>
      </c>
      <c r="AL393" s="34"/>
      <c r="AM393" s="4" t="s">
        <v>243</v>
      </c>
      <c r="AN393" s="6">
        <f>165018.8</f>
        <v>165018.79999999999</v>
      </c>
      <c r="AO393" s="33">
        <f>0</f>
        <v>0</v>
      </c>
      <c r="AP393" s="33"/>
      <c r="AQ393" s="6">
        <f t="shared" si="324"/>
        <v>0</v>
      </c>
      <c r="AR393" s="6">
        <f t="shared" si="324"/>
        <v>0</v>
      </c>
      <c r="AS393" s="6">
        <f t="shared" si="324"/>
        <v>0</v>
      </c>
      <c r="AT393" s="6">
        <f t="shared" si="324"/>
        <v>0</v>
      </c>
      <c r="AU393" s="6">
        <f t="shared" si="324"/>
        <v>0</v>
      </c>
      <c r="AV393" s="6">
        <f t="shared" si="324"/>
        <v>0</v>
      </c>
      <c r="AW393" s="6">
        <f t="shared" si="324"/>
        <v>0</v>
      </c>
      <c r="AX393" s="6">
        <f t="shared" si="324"/>
        <v>0</v>
      </c>
      <c r="AY393" s="33">
        <f>165018.8</f>
        <v>165018.79999999999</v>
      </c>
      <c r="AZ393" s="33"/>
      <c r="BA393" s="33"/>
      <c r="BB393" s="6">
        <f t="shared" si="323"/>
        <v>0</v>
      </c>
    </row>
    <row r="394" spans="1:54" s="1" customFormat="1" ht="14.1" customHeight="1">
      <c r="A394" s="41" t="s">
        <v>692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4" t="s">
        <v>693</v>
      </c>
      <c r="N394" s="44"/>
      <c r="O394" s="44" t="s">
        <v>67</v>
      </c>
      <c r="P394" s="44"/>
      <c r="Q394" s="44"/>
      <c r="R394" s="44" t="s">
        <v>381</v>
      </c>
      <c r="S394" s="44"/>
      <c r="T394" s="44"/>
      <c r="U394" s="34" t="s">
        <v>243</v>
      </c>
      <c r="V394" s="34"/>
      <c r="W394" s="34" t="s">
        <v>243</v>
      </c>
      <c r="X394" s="34"/>
      <c r="Y394" s="34" t="s">
        <v>243</v>
      </c>
      <c r="Z394" s="34"/>
      <c r="AA394" s="4" t="s">
        <v>243</v>
      </c>
      <c r="AB394" s="34" t="s">
        <v>243</v>
      </c>
      <c r="AC394" s="34"/>
      <c r="AD394" s="4" t="s">
        <v>243</v>
      </c>
      <c r="AE394" s="34" t="s">
        <v>243</v>
      </c>
      <c r="AF394" s="34"/>
      <c r="AG394" s="4" t="s">
        <v>243</v>
      </c>
      <c r="AH394" s="34" t="s">
        <v>243</v>
      </c>
      <c r="AI394" s="34"/>
      <c r="AJ394" s="4" t="s">
        <v>243</v>
      </c>
      <c r="AK394" s="34" t="s">
        <v>243</v>
      </c>
      <c r="AL394" s="34"/>
      <c r="AM394" s="4" t="s">
        <v>243</v>
      </c>
      <c r="AN394" s="6">
        <f>318524.49</f>
        <v>318524.49</v>
      </c>
      <c r="AO394" s="33">
        <f>0</f>
        <v>0</v>
      </c>
      <c r="AP394" s="33"/>
      <c r="AQ394" s="6">
        <f t="shared" si="324"/>
        <v>0</v>
      </c>
      <c r="AR394" s="6">
        <f t="shared" si="324"/>
        <v>0</v>
      </c>
      <c r="AS394" s="6">
        <f t="shared" si="324"/>
        <v>0</v>
      </c>
      <c r="AT394" s="6">
        <f t="shared" si="324"/>
        <v>0</v>
      </c>
      <c r="AU394" s="6">
        <f t="shared" si="324"/>
        <v>0</v>
      </c>
      <c r="AV394" s="6">
        <f t="shared" si="324"/>
        <v>0</v>
      </c>
      <c r="AW394" s="6">
        <f t="shared" si="324"/>
        <v>0</v>
      </c>
      <c r="AX394" s="6">
        <f t="shared" si="324"/>
        <v>0</v>
      </c>
      <c r="AY394" s="33">
        <f>318524.49</f>
        <v>318524.49</v>
      </c>
      <c r="AZ394" s="33"/>
      <c r="BA394" s="33"/>
      <c r="BB394" s="6">
        <f t="shared" si="323"/>
        <v>0</v>
      </c>
    </row>
    <row r="395" spans="1:54" s="1" customFormat="1" ht="14.1" customHeight="1">
      <c r="A395" s="35" t="s">
        <v>244</v>
      </c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6" t="s">
        <v>16</v>
      </c>
      <c r="N395" s="36"/>
      <c r="O395" s="36" t="s">
        <v>16</v>
      </c>
      <c r="P395" s="36"/>
      <c r="Q395" s="36"/>
      <c r="R395" s="36" t="s">
        <v>16</v>
      </c>
      <c r="S395" s="36"/>
      <c r="T395" s="36"/>
      <c r="U395" s="29" t="s">
        <v>16</v>
      </c>
      <c r="V395" s="29"/>
      <c r="W395" s="29" t="s">
        <v>16</v>
      </c>
      <c r="X395" s="29"/>
      <c r="Y395" s="29" t="s">
        <v>16</v>
      </c>
      <c r="Z395" s="29"/>
      <c r="AA395" s="7" t="s">
        <v>16</v>
      </c>
      <c r="AB395" s="29" t="s">
        <v>16</v>
      </c>
      <c r="AC395" s="29"/>
      <c r="AD395" s="7" t="s">
        <v>16</v>
      </c>
      <c r="AE395" s="29" t="s">
        <v>16</v>
      </c>
      <c r="AF395" s="29"/>
      <c r="AG395" s="7" t="s">
        <v>16</v>
      </c>
      <c r="AH395" s="29" t="s">
        <v>16</v>
      </c>
      <c r="AI395" s="29"/>
      <c r="AJ395" s="7" t="s">
        <v>16</v>
      </c>
      <c r="AK395" s="29" t="s">
        <v>16</v>
      </c>
      <c r="AL395" s="29"/>
      <c r="AM395" s="7" t="s">
        <v>16</v>
      </c>
      <c r="AN395" s="7" t="s">
        <v>16</v>
      </c>
      <c r="AO395" s="29" t="s">
        <v>16</v>
      </c>
      <c r="AP395" s="29"/>
      <c r="AQ395" s="7" t="s">
        <v>16</v>
      </c>
      <c r="AR395" s="7" t="s">
        <v>16</v>
      </c>
      <c r="AS395" s="7" t="s">
        <v>16</v>
      </c>
      <c r="AT395" s="7" t="s">
        <v>16</v>
      </c>
      <c r="AU395" s="7" t="s">
        <v>16</v>
      </c>
      <c r="AV395" s="7" t="s">
        <v>16</v>
      </c>
      <c r="AW395" s="7" t="s">
        <v>16</v>
      </c>
      <c r="AX395" s="7" t="s">
        <v>16</v>
      </c>
      <c r="AY395" s="29" t="s">
        <v>16</v>
      </c>
      <c r="AZ395" s="29"/>
      <c r="BA395" s="29"/>
      <c r="BB395" s="7" t="s">
        <v>16</v>
      </c>
    </row>
    <row r="396" spans="1:54" s="1" customFormat="1" ht="33.950000000000003" customHeight="1">
      <c r="A396" s="30" t="s">
        <v>694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1" t="s">
        <v>695</v>
      </c>
      <c r="N396" s="31"/>
      <c r="O396" s="31" t="s">
        <v>67</v>
      </c>
      <c r="P396" s="31"/>
      <c r="Q396" s="31"/>
      <c r="R396" s="31" t="s">
        <v>381</v>
      </c>
      <c r="S396" s="31"/>
      <c r="T396" s="31"/>
      <c r="U396" s="28" t="s">
        <v>243</v>
      </c>
      <c r="V396" s="28"/>
      <c r="W396" s="28" t="s">
        <v>243</v>
      </c>
      <c r="X396" s="28"/>
      <c r="Y396" s="28" t="s">
        <v>243</v>
      </c>
      <c r="Z396" s="28"/>
      <c r="AA396" s="14" t="s">
        <v>243</v>
      </c>
      <c r="AB396" s="28" t="s">
        <v>243</v>
      </c>
      <c r="AC396" s="28"/>
      <c r="AD396" s="14" t="s">
        <v>243</v>
      </c>
      <c r="AE396" s="28" t="s">
        <v>243</v>
      </c>
      <c r="AF396" s="28"/>
      <c r="AG396" s="14" t="s">
        <v>243</v>
      </c>
      <c r="AH396" s="28" t="s">
        <v>243</v>
      </c>
      <c r="AI396" s="28"/>
      <c r="AJ396" s="14" t="s">
        <v>243</v>
      </c>
      <c r="AK396" s="28" t="s">
        <v>243</v>
      </c>
      <c r="AL396" s="28"/>
      <c r="AM396" s="14" t="s">
        <v>243</v>
      </c>
      <c r="AN396" s="8">
        <f t="shared" ref="AN396:AO401" si="325">0</f>
        <v>0</v>
      </c>
      <c r="AO396" s="27">
        <f t="shared" si="325"/>
        <v>0</v>
      </c>
      <c r="AP396" s="27"/>
      <c r="AQ396" s="8">
        <f t="shared" ref="AQ396:AY401" si="326">0</f>
        <v>0</v>
      </c>
      <c r="AR396" s="8">
        <f t="shared" si="326"/>
        <v>0</v>
      </c>
      <c r="AS396" s="8">
        <f t="shared" si="326"/>
        <v>0</v>
      </c>
      <c r="AT396" s="8">
        <f t="shared" si="326"/>
        <v>0</v>
      </c>
      <c r="AU396" s="8">
        <f t="shared" si="326"/>
        <v>0</v>
      </c>
      <c r="AV396" s="8">
        <f t="shared" si="326"/>
        <v>0</v>
      </c>
      <c r="AW396" s="8">
        <f t="shared" si="326"/>
        <v>0</v>
      </c>
      <c r="AX396" s="8">
        <f t="shared" si="326"/>
        <v>0</v>
      </c>
      <c r="AY396" s="27">
        <f t="shared" si="326"/>
        <v>0</v>
      </c>
      <c r="AZ396" s="27"/>
      <c r="BA396" s="27"/>
      <c r="BB396" s="8">
        <f t="shared" ref="BB396:BB401" si="327">0</f>
        <v>0</v>
      </c>
    </row>
    <row r="397" spans="1:54" s="1" customFormat="1" ht="24" customHeight="1">
      <c r="A397" s="42" t="s">
        <v>696</v>
      </c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38" t="s">
        <v>697</v>
      </c>
      <c r="N397" s="38"/>
      <c r="O397" s="38" t="s">
        <v>67</v>
      </c>
      <c r="P397" s="38"/>
      <c r="Q397" s="38"/>
      <c r="R397" s="38" t="s">
        <v>381</v>
      </c>
      <c r="S397" s="38"/>
      <c r="T397" s="38"/>
      <c r="U397" s="34" t="s">
        <v>243</v>
      </c>
      <c r="V397" s="34"/>
      <c r="W397" s="34" t="s">
        <v>243</v>
      </c>
      <c r="X397" s="34"/>
      <c r="Y397" s="34" t="s">
        <v>243</v>
      </c>
      <c r="Z397" s="34"/>
      <c r="AA397" s="4" t="s">
        <v>243</v>
      </c>
      <c r="AB397" s="34" t="s">
        <v>243</v>
      </c>
      <c r="AC397" s="34"/>
      <c r="AD397" s="4" t="s">
        <v>243</v>
      </c>
      <c r="AE397" s="34" t="s">
        <v>243</v>
      </c>
      <c r="AF397" s="34"/>
      <c r="AG397" s="4" t="s">
        <v>243</v>
      </c>
      <c r="AH397" s="34" t="s">
        <v>243</v>
      </c>
      <c r="AI397" s="34"/>
      <c r="AJ397" s="4" t="s">
        <v>243</v>
      </c>
      <c r="AK397" s="34" t="s">
        <v>243</v>
      </c>
      <c r="AL397" s="34"/>
      <c r="AM397" s="4" t="s">
        <v>243</v>
      </c>
      <c r="AN397" s="6">
        <f t="shared" si="325"/>
        <v>0</v>
      </c>
      <c r="AO397" s="33">
        <f t="shared" si="325"/>
        <v>0</v>
      </c>
      <c r="AP397" s="33"/>
      <c r="AQ397" s="6">
        <f t="shared" si="326"/>
        <v>0</v>
      </c>
      <c r="AR397" s="6">
        <f t="shared" si="326"/>
        <v>0</v>
      </c>
      <c r="AS397" s="6">
        <f t="shared" si="326"/>
        <v>0</v>
      </c>
      <c r="AT397" s="6">
        <f t="shared" si="326"/>
        <v>0</v>
      </c>
      <c r="AU397" s="6">
        <f t="shared" si="326"/>
        <v>0</v>
      </c>
      <c r="AV397" s="6">
        <f t="shared" si="326"/>
        <v>0</v>
      </c>
      <c r="AW397" s="6">
        <f t="shared" si="326"/>
        <v>0</v>
      </c>
      <c r="AX397" s="6">
        <f t="shared" si="326"/>
        <v>0</v>
      </c>
      <c r="AY397" s="33">
        <f t="shared" si="326"/>
        <v>0</v>
      </c>
      <c r="AZ397" s="33"/>
      <c r="BA397" s="33"/>
      <c r="BB397" s="6">
        <f t="shared" si="327"/>
        <v>0</v>
      </c>
    </row>
    <row r="398" spans="1:54" s="1" customFormat="1" ht="24" customHeight="1">
      <c r="A398" s="42" t="s">
        <v>698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38" t="s">
        <v>699</v>
      </c>
      <c r="N398" s="38"/>
      <c r="O398" s="38" t="s">
        <v>67</v>
      </c>
      <c r="P398" s="38"/>
      <c r="Q398" s="38"/>
      <c r="R398" s="38" t="s">
        <v>381</v>
      </c>
      <c r="S398" s="38"/>
      <c r="T398" s="38"/>
      <c r="U398" s="34" t="s">
        <v>243</v>
      </c>
      <c r="V398" s="34"/>
      <c r="W398" s="34" t="s">
        <v>243</v>
      </c>
      <c r="X398" s="34"/>
      <c r="Y398" s="34" t="s">
        <v>243</v>
      </c>
      <c r="Z398" s="34"/>
      <c r="AA398" s="4" t="s">
        <v>243</v>
      </c>
      <c r="AB398" s="34" t="s">
        <v>243</v>
      </c>
      <c r="AC398" s="34"/>
      <c r="AD398" s="4" t="s">
        <v>243</v>
      </c>
      <c r="AE398" s="34" t="s">
        <v>243</v>
      </c>
      <c r="AF398" s="34"/>
      <c r="AG398" s="4" t="s">
        <v>243</v>
      </c>
      <c r="AH398" s="34" t="s">
        <v>243</v>
      </c>
      <c r="AI398" s="34"/>
      <c r="AJ398" s="4" t="s">
        <v>243</v>
      </c>
      <c r="AK398" s="34" t="s">
        <v>243</v>
      </c>
      <c r="AL398" s="34"/>
      <c r="AM398" s="4" t="s">
        <v>243</v>
      </c>
      <c r="AN398" s="6">
        <f t="shared" si="325"/>
        <v>0</v>
      </c>
      <c r="AO398" s="33">
        <f t="shared" si="325"/>
        <v>0</v>
      </c>
      <c r="AP398" s="33"/>
      <c r="AQ398" s="6">
        <f t="shared" si="326"/>
        <v>0</v>
      </c>
      <c r="AR398" s="6">
        <f t="shared" si="326"/>
        <v>0</v>
      </c>
      <c r="AS398" s="6">
        <f t="shared" si="326"/>
        <v>0</v>
      </c>
      <c r="AT398" s="6">
        <f t="shared" si="326"/>
        <v>0</v>
      </c>
      <c r="AU398" s="6">
        <f t="shared" si="326"/>
        <v>0</v>
      </c>
      <c r="AV398" s="6">
        <f t="shared" si="326"/>
        <v>0</v>
      </c>
      <c r="AW398" s="6">
        <f t="shared" si="326"/>
        <v>0</v>
      </c>
      <c r="AX398" s="6">
        <f t="shared" si="326"/>
        <v>0</v>
      </c>
      <c r="AY398" s="33">
        <f t="shared" si="326"/>
        <v>0</v>
      </c>
      <c r="AZ398" s="33"/>
      <c r="BA398" s="33"/>
      <c r="BB398" s="6">
        <f t="shared" si="327"/>
        <v>0</v>
      </c>
    </row>
    <row r="399" spans="1:54" s="1" customFormat="1" ht="14.1" customHeight="1">
      <c r="A399" s="42" t="s">
        <v>700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38" t="s">
        <v>701</v>
      </c>
      <c r="N399" s="38"/>
      <c r="O399" s="38" t="s">
        <v>67</v>
      </c>
      <c r="P399" s="38"/>
      <c r="Q399" s="38"/>
      <c r="R399" s="38" t="s">
        <v>381</v>
      </c>
      <c r="S399" s="38"/>
      <c r="T399" s="38"/>
      <c r="U399" s="34" t="s">
        <v>243</v>
      </c>
      <c r="V399" s="34"/>
      <c r="W399" s="34" t="s">
        <v>243</v>
      </c>
      <c r="X399" s="34"/>
      <c r="Y399" s="34" t="s">
        <v>243</v>
      </c>
      <c r="Z399" s="34"/>
      <c r="AA399" s="4" t="s">
        <v>243</v>
      </c>
      <c r="AB399" s="34" t="s">
        <v>243</v>
      </c>
      <c r="AC399" s="34"/>
      <c r="AD399" s="4" t="s">
        <v>243</v>
      </c>
      <c r="AE399" s="34" t="s">
        <v>243</v>
      </c>
      <c r="AF399" s="34"/>
      <c r="AG399" s="4" t="s">
        <v>243</v>
      </c>
      <c r="AH399" s="34" t="s">
        <v>243</v>
      </c>
      <c r="AI399" s="34"/>
      <c r="AJ399" s="4" t="s">
        <v>243</v>
      </c>
      <c r="AK399" s="34" t="s">
        <v>243</v>
      </c>
      <c r="AL399" s="34"/>
      <c r="AM399" s="4" t="s">
        <v>243</v>
      </c>
      <c r="AN399" s="6">
        <f t="shared" si="325"/>
        <v>0</v>
      </c>
      <c r="AO399" s="33">
        <f t="shared" si="325"/>
        <v>0</v>
      </c>
      <c r="AP399" s="33"/>
      <c r="AQ399" s="6">
        <f t="shared" si="326"/>
        <v>0</v>
      </c>
      <c r="AR399" s="6">
        <f t="shared" si="326"/>
        <v>0</v>
      </c>
      <c r="AS399" s="6">
        <f t="shared" si="326"/>
        <v>0</v>
      </c>
      <c r="AT399" s="6">
        <f t="shared" si="326"/>
        <v>0</v>
      </c>
      <c r="AU399" s="6">
        <f t="shared" si="326"/>
        <v>0</v>
      </c>
      <c r="AV399" s="6">
        <f t="shared" si="326"/>
        <v>0</v>
      </c>
      <c r="AW399" s="6">
        <f t="shared" si="326"/>
        <v>0</v>
      </c>
      <c r="AX399" s="6">
        <f t="shared" si="326"/>
        <v>0</v>
      </c>
      <c r="AY399" s="33">
        <f t="shared" si="326"/>
        <v>0</v>
      </c>
      <c r="AZ399" s="33"/>
      <c r="BA399" s="33"/>
      <c r="BB399" s="6">
        <f t="shared" si="327"/>
        <v>0</v>
      </c>
    </row>
    <row r="400" spans="1:54" s="1" customFormat="1" ht="14.1" customHeight="1">
      <c r="A400" s="42" t="s">
        <v>702</v>
      </c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38" t="s">
        <v>703</v>
      </c>
      <c r="N400" s="38"/>
      <c r="O400" s="38" t="s">
        <v>67</v>
      </c>
      <c r="P400" s="38"/>
      <c r="Q400" s="38"/>
      <c r="R400" s="38" t="s">
        <v>381</v>
      </c>
      <c r="S400" s="38"/>
      <c r="T400" s="38"/>
      <c r="U400" s="34" t="s">
        <v>243</v>
      </c>
      <c r="V400" s="34"/>
      <c r="W400" s="34" t="s">
        <v>243</v>
      </c>
      <c r="X400" s="34"/>
      <c r="Y400" s="34" t="s">
        <v>243</v>
      </c>
      <c r="Z400" s="34"/>
      <c r="AA400" s="4" t="s">
        <v>243</v>
      </c>
      <c r="AB400" s="34" t="s">
        <v>243</v>
      </c>
      <c r="AC400" s="34"/>
      <c r="AD400" s="4" t="s">
        <v>243</v>
      </c>
      <c r="AE400" s="34" t="s">
        <v>243</v>
      </c>
      <c r="AF400" s="34"/>
      <c r="AG400" s="4" t="s">
        <v>243</v>
      </c>
      <c r="AH400" s="34" t="s">
        <v>243</v>
      </c>
      <c r="AI400" s="34"/>
      <c r="AJ400" s="4" t="s">
        <v>243</v>
      </c>
      <c r="AK400" s="34" t="s">
        <v>243</v>
      </c>
      <c r="AL400" s="34"/>
      <c r="AM400" s="4" t="s">
        <v>243</v>
      </c>
      <c r="AN400" s="6">
        <f t="shared" si="325"/>
        <v>0</v>
      </c>
      <c r="AO400" s="33">
        <f t="shared" si="325"/>
        <v>0</v>
      </c>
      <c r="AP400" s="33"/>
      <c r="AQ400" s="6">
        <f t="shared" si="326"/>
        <v>0</v>
      </c>
      <c r="AR400" s="6">
        <f t="shared" si="326"/>
        <v>0</v>
      </c>
      <c r="AS400" s="6">
        <f t="shared" si="326"/>
        <v>0</v>
      </c>
      <c r="AT400" s="6">
        <f t="shared" si="326"/>
        <v>0</v>
      </c>
      <c r="AU400" s="6">
        <f t="shared" si="326"/>
        <v>0</v>
      </c>
      <c r="AV400" s="6">
        <f t="shared" si="326"/>
        <v>0</v>
      </c>
      <c r="AW400" s="6">
        <f t="shared" si="326"/>
        <v>0</v>
      </c>
      <c r="AX400" s="6">
        <f t="shared" si="326"/>
        <v>0</v>
      </c>
      <c r="AY400" s="33">
        <f t="shared" si="326"/>
        <v>0</v>
      </c>
      <c r="AZ400" s="33"/>
      <c r="BA400" s="33"/>
      <c r="BB400" s="6">
        <f t="shared" si="327"/>
        <v>0</v>
      </c>
    </row>
    <row r="401" spans="1:54" s="1" customFormat="1" ht="14.1" customHeight="1">
      <c r="A401" s="42" t="s">
        <v>704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38" t="s">
        <v>705</v>
      </c>
      <c r="N401" s="38"/>
      <c r="O401" s="38" t="s">
        <v>67</v>
      </c>
      <c r="P401" s="38"/>
      <c r="Q401" s="38"/>
      <c r="R401" s="38" t="s">
        <v>381</v>
      </c>
      <c r="S401" s="38"/>
      <c r="T401" s="38"/>
      <c r="U401" s="34" t="s">
        <v>243</v>
      </c>
      <c r="V401" s="34"/>
      <c r="W401" s="34" t="s">
        <v>243</v>
      </c>
      <c r="X401" s="34"/>
      <c r="Y401" s="34" t="s">
        <v>243</v>
      </c>
      <c r="Z401" s="34"/>
      <c r="AA401" s="4" t="s">
        <v>243</v>
      </c>
      <c r="AB401" s="34" t="s">
        <v>243</v>
      </c>
      <c r="AC401" s="34"/>
      <c r="AD401" s="4" t="s">
        <v>243</v>
      </c>
      <c r="AE401" s="34" t="s">
        <v>243</v>
      </c>
      <c r="AF401" s="34"/>
      <c r="AG401" s="4" t="s">
        <v>243</v>
      </c>
      <c r="AH401" s="34" t="s">
        <v>243</v>
      </c>
      <c r="AI401" s="34"/>
      <c r="AJ401" s="4" t="s">
        <v>243</v>
      </c>
      <c r="AK401" s="34" t="s">
        <v>243</v>
      </c>
      <c r="AL401" s="34"/>
      <c r="AM401" s="4" t="s">
        <v>243</v>
      </c>
      <c r="AN401" s="6">
        <f t="shared" si="325"/>
        <v>0</v>
      </c>
      <c r="AO401" s="33">
        <f t="shared" si="325"/>
        <v>0</v>
      </c>
      <c r="AP401" s="33"/>
      <c r="AQ401" s="6">
        <f t="shared" si="326"/>
        <v>0</v>
      </c>
      <c r="AR401" s="6">
        <f t="shared" si="326"/>
        <v>0</v>
      </c>
      <c r="AS401" s="6">
        <f t="shared" si="326"/>
        <v>0</v>
      </c>
      <c r="AT401" s="6">
        <f t="shared" si="326"/>
        <v>0</v>
      </c>
      <c r="AU401" s="6">
        <f t="shared" si="326"/>
        <v>0</v>
      </c>
      <c r="AV401" s="6">
        <f t="shared" si="326"/>
        <v>0</v>
      </c>
      <c r="AW401" s="6">
        <f t="shared" si="326"/>
        <v>0</v>
      </c>
      <c r="AX401" s="6">
        <f t="shared" si="326"/>
        <v>0</v>
      </c>
      <c r="AY401" s="33">
        <f t="shared" si="326"/>
        <v>0</v>
      </c>
      <c r="AZ401" s="33"/>
      <c r="BA401" s="33"/>
      <c r="BB401" s="6">
        <f t="shared" si="327"/>
        <v>0</v>
      </c>
    </row>
    <row r="402" spans="1:54" s="1" customFormat="1" ht="24" customHeight="1">
      <c r="A402" s="41" t="s">
        <v>706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4" t="s">
        <v>707</v>
      </c>
      <c r="N402" s="44"/>
      <c r="O402" s="44" t="s">
        <v>67</v>
      </c>
      <c r="P402" s="44"/>
      <c r="Q402" s="44"/>
      <c r="R402" s="44" t="s">
        <v>68</v>
      </c>
      <c r="S402" s="44"/>
      <c r="T402" s="44"/>
      <c r="U402" s="34" t="s">
        <v>243</v>
      </c>
      <c r="V402" s="34"/>
      <c r="W402" s="34" t="s">
        <v>243</v>
      </c>
      <c r="X402" s="34"/>
      <c r="Y402" s="34" t="s">
        <v>243</v>
      </c>
      <c r="Z402" s="34"/>
      <c r="AA402" s="4" t="s">
        <v>243</v>
      </c>
      <c r="AB402" s="34" t="s">
        <v>243</v>
      </c>
      <c r="AC402" s="34"/>
      <c r="AD402" s="4" t="s">
        <v>243</v>
      </c>
      <c r="AE402" s="34" t="s">
        <v>243</v>
      </c>
      <c r="AF402" s="34"/>
      <c r="AG402" s="4" t="s">
        <v>243</v>
      </c>
      <c r="AH402" s="34" t="s">
        <v>243</v>
      </c>
      <c r="AI402" s="34"/>
      <c r="AJ402" s="4" t="s">
        <v>243</v>
      </c>
      <c r="AK402" s="34" t="s">
        <v>243</v>
      </c>
      <c r="AL402" s="34"/>
      <c r="AM402" s="4" t="s">
        <v>243</v>
      </c>
      <c r="AN402" s="6">
        <f>0</f>
        <v>0</v>
      </c>
      <c r="AO402" s="34" t="s">
        <v>243</v>
      </c>
      <c r="AP402" s="34"/>
      <c r="AQ402" s="6">
        <f>0</f>
        <v>0</v>
      </c>
      <c r="AR402" s="4" t="s">
        <v>243</v>
      </c>
      <c r="AS402" s="6">
        <f>0</f>
        <v>0</v>
      </c>
      <c r="AT402" s="4" t="s">
        <v>243</v>
      </c>
      <c r="AU402" s="6">
        <f>0</f>
        <v>0</v>
      </c>
      <c r="AV402" s="4" t="s">
        <v>243</v>
      </c>
      <c r="AW402" s="6">
        <f>0</f>
        <v>0</v>
      </c>
      <c r="AX402" s="4" t="s">
        <v>243</v>
      </c>
      <c r="AY402" s="33">
        <f>0</f>
        <v>0</v>
      </c>
      <c r="AZ402" s="33"/>
      <c r="BA402" s="33"/>
      <c r="BB402" s="4" t="s">
        <v>243</v>
      </c>
    </row>
    <row r="403" spans="1:54" s="1" customFormat="1" ht="14.1" customHeight="1">
      <c r="A403" s="41" t="s">
        <v>708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4" t="s">
        <v>709</v>
      </c>
      <c r="N403" s="44"/>
      <c r="O403" s="44" t="s">
        <v>67</v>
      </c>
      <c r="P403" s="44"/>
      <c r="Q403" s="44"/>
      <c r="R403" s="44" t="s">
        <v>68</v>
      </c>
      <c r="S403" s="44"/>
      <c r="T403" s="44"/>
      <c r="U403" s="33">
        <f>50000</f>
        <v>50000</v>
      </c>
      <c r="V403" s="33"/>
      <c r="W403" s="33">
        <f>0</f>
        <v>0</v>
      </c>
      <c r="X403" s="33"/>
      <c r="Y403" s="33">
        <f>0</f>
        <v>0</v>
      </c>
      <c r="Z403" s="33"/>
      <c r="AA403" s="6">
        <f>0</f>
        <v>0</v>
      </c>
      <c r="AB403" s="33">
        <f>0</f>
        <v>0</v>
      </c>
      <c r="AC403" s="33"/>
      <c r="AD403" s="6">
        <f>0</f>
        <v>0</v>
      </c>
      <c r="AE403" s="33">
        <f>0</f>
        <v>0</v>
      </c>
      <c r="AF403" s="33"/>
      <c r="AG403" s="6">
        <f>0</f>
        <v>0</v>
      </c>
      <c r="AH403" s="33">
        <f>0</f>
        <v>0</v>
      </c>
      <c r="AI403" s="33"/>
      <c r="AJ403" s="6">
        <f>0</f>
        <v>0</v>
      </c>
      <c r="AK403" s="33">
        <f>50000</f>
        <v>50000</v>
      </c>
      <c r="AL403" s="33"/>
      <c r="AM403" s="6">
        <f>0</f>
        <v>0</v>
      </c>
      <c r="AN403" s="6">
        <f>7100</f>
        <v>7100</v>
      </c>
      <c r="AO403" s="33">
        <f>0</f>
        <v>0</v>
      </c>
      <c r="AP403" s="33"/>
      <c r="AQ403" s="6">
        <f>0</f>
        <v>0</v>
      </c>
      <c r="AR403" s="6">
        <f>0</f>
        <v>0</v>
      </c>
      <c r="AS403" s="6">
        <f>0</f>
        <v>0</v>
      </c>
      <c r="AT403" s="6">
        <f>0</f>
        <v>0</v>
      </c>
      <c r="AU403" s="6">
        <f>0</f>
        <v>0</v>
      </c>
      <c r="AV403" s="6">
        <f>0</f>
        <v>0</v>
      </c>
      <c r="AW403" s="6">
        <f>0</f>
        <v>0</v>
      </c>
      <c r="AX403" s="6">
        <f>0</f>
        <v>0</v>
      </c>
      <c r="AY403" s="33">
        <f>7100</f>
        <v>7100</v>
      </c>
      <c r="AZ403" s="33"/>
      <c r="BA403" s="33"/>
      <c r="BB403" s="6">
        <f>0</f>
        <v>0</v>
      </c>
    </row>
    <row r="404" spans="1:54" s="1" customFormat="1" ht="14.1" customHeight="1">
      <c r="A404" s="35" t="s">
        <v>710</v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9" t="s">
        <v>16</v>
      </c>
      <c r="N404" s="49"/>
      <c r="O404" s="49" t="s">
        <v>16</v>
      </c>
      <c r="P404" s="49"/>
      <c r="Q404" s="49"/>
      <c r="R404" s="49" t="s">
        <v>16</v>
      </c>
      <c r="S404" s="49"/>
      <c r="T404" s="49"/>
      <c r="U404" s="29" t="s">
        <v>16</v>
      </c>
      <c r="V404" s="29"/>
      <c r="W404" s="29" t="s">
        <v>16</v>
      </c>
      <c r="X404" s="29"/>
      <c r="Y404" s="32" t="s">
        <v>16</v>
      </c>
      <c r="Z404" s="32"/>
      <c r="AA404" s="12" t="s">
        <v>16</v>
      </c>
      <c r="AB404" s="32" t="s">
        <v>16</v>
      </c>
      <c r="AC404" s="32"/>
      <c r="AD404" s="12" t="s">
        <v>16</v>
      </c>
      <c r="AE404" s="32" t="s">
        <v>16</v>
      </c>
      <c r="AF404" s="32"/>
      <c r="AG404" s="12" t="s">
        <v>16</v>
      </c>
      <c r="AH404" s="32" t="s">
        <v>16</v>
      </c>
      <c r="AI404" s="32"/>
      <c r="AJ404" s="12" t="s">
        <v>16</v>
      </c>
      <c r="AK404" s="32" t="s">
        <v>16</v>
      </c>
      <c r="AL404" s="32"/>
      <c r="AM404" s="12" t="s">
        <v>16</v>
      </c>
      <c r="AN404" s="7" t="s">
        <v>16</v>
      </c>
      <c r="AO404" s="32" t="s">
        <v>16</v>
      </c>
      <c r="AP404" s="32"/>
      <c r="AQ404" s="7" t="s">
        <v>16</v>
      </c>
      <c r="AR404" s="12" t="s">
        <v>16</v>
      </c>
      <c r="AS404" s="7" t="s">
        <v>16</v>
      </c>
      <c r="AT404" s="12" t="s">
        <v>16</v>
      </c>
      <c r="AU404" s="7" t="s">
        <v>16</v>
      </c>
      <c r="AV404" s="12" t="s">
        <v>16</v>
      </c>
      <c r="AW404" s="7" t="s">
        <v>16</v>
      </c>
      <c r="AX404" s="12" t="s">
        <v>16</v>
      </c>
      <c r="AY404" s="29" t="s">
        <v>16</v>
      </c>
      <c r="AZ404" s="29"/>
      <c r="BA404" s="29"/>
      <c r="BB404" s="12" t="s">
        <v>16</v>
      </c>
    </row>
    <row r="405" spans="1:54" s="1" customFormat="1" ht="14.1" customHeight="1">
      <c r="A405" s="30" t="s">
        <v>711</v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1" t="s">
        <v>712</v>
      </c>
      <c r="N405" s="31"/>
      <c r="O405" s="31" t="s">
        <v>67</v>
      </c>
      <c r="P405" s="31"/>
      <c r="Q405" s="31"/>
      <c r="R405" s="31" t="s">
        <v>68</v>
      </c>
      <c r="S405" s="31"/>
      <c r="T405" s="31"/>
      <c r="U405" s="27">
        <f>0</f>
        <v>0</v>
      </c>
      <c r="V405" s="27"/>
      <c r="W405" s="27">
        <f>0</f>
        <v>0</v>
      </c>
      <c r="X405" s="27"/>
      <c r="Y405" s="27">
        <f>0</f>
        <v>0</v>
      </c>
      <c r="Z405" s="27"/>
      <c r="AA405" s="8">
        <f t="shared" ref="AA405:AB407" si="328">0</f>
        <v>0</v>
      </c>
      <c r="AB405" s="27">
        <f t="shared" si="328"/>
        <v>0</v>
      </c>
      <c r="AC405" s="27"/>
      <c r="AD405" s="8">
        <f t="shared" ref="AD405:AE407" si="329">0</f>
        <v>0</v>
      </c>
      <c r="AE405" s="27">
        <f t="shared" si="329"/>
        <v>0</v>
      </c>
      <c r="AF405" s="27"/>
      <c r="AG405" s="8">
        <f t="shared" ref="AG405:AH407" si="330">0</f>
        <v>0</v>
      </c>
      <c r="AH405" s="27">
        <f t="shared" si="330"/>
        <v>0</v>
      </c>
      <c r="AI405" s="27"/>
      <c r="AJ405" s="8">
        <f>0</f>
        <v>0</v>
      </c>
      <c r="AK405" s="27">
        <f>0</f>
        <v>0</v>
      </c>
      <c r="AL405" s="27"/>
      <c r="AM405" s="8">
        <f t="shared" ref="AM405:AO406" si="331">0</f>
        <v>0</v>
      </c>
      <c r="AN405" s="8">
        <f t="shared" si="331"/>
        <v>0</v>
      </c>
      <c r="AO405" s="27">
        <f t="shared" si="331"/>
        <v>0</v>
      </c>
      <c r="AP405" s="27"/>
      <c r="AQ405" s="8">
        <f t="shared" ref="AQ405:AY406" si="332">0</f>
        <v>0</v>
      </c>
      <c r="AR405" s="8">
        <f t="shared" si="332"/>
        <v>0</v>
      </c>
      <c r="AS405" s="8">
        <f t="shared" si="332"/>
        <v>0</v>
      </c>
      <c r="AT405" s="8">
        <f t="shared" si="332"/>
        <v>0</v>
      </c>
      <c r="AU405" s="8">
        <f t="shared" si="332"/>
        <v>0</v>
      </c>
      <c r="AV405" s="8">
        <f t="shared" si="332"/>
        <v>0</v>
      </c>
      <c r="AW405" s="8">
        <f t="shared" si="332"/>
        <v>0</v>
      </c>
      <c r="AX405" s="8">
        <f t="shared" si="332"/>
        <v>0</v>
      </c>
      <c r="AY405" s="27">
        <f t="shared" si="332"/>
        <v>0</v>
      </c>
      <c r="AZ405" s="27"/>
      <c r="BA405" s="27"/>
      <c r="BB405" s="8">
        <f>0</f>
        <v>0</v>
      </c>
    </row>
    <row r="406" spans="1:54" s="1" customFormat="1" ht="14.1" customHeight="1">
      <c r="A406" s="42" t="s">
        <v>713</v>
      </c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38" t="s">
        <v>714</v>
      </c>
      <c r="N406" s="38"/>
      <c r="O406" s="38" t="s">
        <v>67</v>
      </c>
      <c r="P406" s="38"/>
      <c r="Q406" s="38"/>
      <c r="R406" s="38" t="s">
        <v>68</v>
      </c>
      <c r="S406" s="38"/>
      <c r="T406" s="38"/>
      <c r="U406" s="33">
        <f>0</f>
        <v>0</v>
      </c>
      <c r="V406" s="33"/>
      <c r="W406" s="33">
        <f>0</f>
        <v>0</v>
      </c>
      <c r="X406" s="33"/>
      <c r="Y406" s="33">
        <f>0</f>
        <v>0</v>
      </c>
      <c r="Z406" s="33"/>
      <c r="AA406" s="6">
        <f t="shared" si="328"/>
        <v>0</v>
      </c>
      <c r="AB406" s="33">
        <f t="shared" si="328"/>
        <v>0</v>
      </c>
      <c r="AC406" s="33"/>
      <c r="AD406" s="6">
        <f t="shared" si="329"/>
        <v>0</v>
      </c>
      <c r="AE406" s="33">
        <f t="shared" si="329"/>
        <v>0</v>
      </c>
      <c r="AF406" s="33"/>
      <c r="AG406" s="6">
        <f t="shared" si="330"/>
        <v>0</v>
      </c>
      <c r="AH406" s="33">
        <f t="shared" si="330"/>
        <v>0</v>
      </c>
      <c r="AI406" s="33"/>
      <c r="AJ406" s="6">
        <f>0</f>
        <v>0</v>
      </c>
      <c r="AK406" s="33">
        <f>0</f>
        <v>0</v>
      </c>
      <c r="AL406" s="33"/>
      <c r="AM406" s="6">
        <f t="shared" si="331"/>
        <v>0</v>
      </c>
      <c r="AN406" s="6">
        <f t="shared" si="331"/>
        <v>0</v>
      </c>
      <c r="AO406" s="33">
        <f t="shared" si="331"/>
        <v>0</v>
      </c>
      <c r="AP406" s="33"/>
      <c r="AQ406" s="6">
        <f t="shared" si="332"/>
        <v>0</v>
      </c>
      <c r="AR406" s="6">
        <f t="shared" si="332"/>
        <v>0</v>
      </c>
      <c r="AS406" s="6">
        <f t="shared" si="332"/>
        <v>0</v>
      </c>
      <c r="AT406" s="6">
        <f t="shared" si="332"/>
        <v>0</v>
      </c>
      <c r="AU406" s="6">
        <f t="shared" si="332"/>
        <v>0</v>
      </c>
      <c r="AV406" s="6">
        <f t="shared" si="332"/>
        <v>0</v>
      </c>
      <c r="AW406" s="6">
        <f t="shared" si="332"/>
        <v>0</v>
      </c>
      <c r="AX406" s="6">
        <f t="shared" si="332"/>
        <v>0</v>
      </c>
      <c r="AY406" s="33">
        <f t="shared" si="332"/>
        <v>0</v>
      </c>
      <c r="AZ406" s="33"/>
      <c r="BA406" s="33"/>
      <c r="BB406" s="6">
        <f>0</f>
        <v>0</v>
      </c>
    </row>
    <row r="407" spans="1:54" s="1" customFormat="1" ht="14.1" customHeight="1">
      <c r="A407" s="41" t="s">
        <v>715</v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4" t="s">
        <v>716</v>
      </c>
      <c r="N407" s="44"/>
      <c r="O407" s="44" t="s">
        <v>67</v>
      </c>
      <c r="P407" s="44"/>
      <c r="Q407" s="44"/>
      <c r="R407" s="44" t="s">
        <v>68</v>
      </c>
      <c r="S407" s="44"/>
      <c r="T407" s="44"/>
      <c r="U407" s="33">
        <v>2068821</v>
      </c>
      <c r="V407" s="33"/>
      <c r="W407" s="33">
        <f>0</f>
        <v>0</v>
      </c>
      <c r="X407" s="33"/>
      <c r="Y407" s="33">
        <f>0</f>
        <v>0</v>
      </c>
      <c r="Z407" s="33"/>
      <c r="AA407" s="6">
        <f t="shared" si="328"/>
        <v>0</v>
      </c>
      <c r="AB407" s="33">
        <f t="shared" si="328"/>
        <v>0</v>
      </c>
      <c r="AC407" s="33"/>
      <c r="AD407" s="6">
        <f t="shared" si="329"/>
        <v>0</v>
      </c>
      <c r="AE407" s="33">
        <f t="shared" si="329"/>
        <v>0</v>
      </c>
      <c r="AF407" s="33"/>
      <c r="AG407" s="6">
        <f t="shared" si="330"/>
        <v>0</v>
      </c>
      <c r="AH407" s="33">
        <f t="shared" si="330"/>
        <v>0</v>
      </c>
      <c r="AI407" s="33"/>
      <c r="AJ407" s="6">
        <f>0</f>
        <v>0</v>
      </c>
      <c r="AK407" s="33">
        <v>2068821</v>
      </c>
      <c r="AL407" s="33"/>
      <c r="AM407" s="6">
        <f>0</f>
        <v>0</v>
      </c>
      <c r="AN407" s="6">
        <v>1926679.88</v>
      </c>
      <c r="AO407" s="33">
        <f>0</f>
        <v>0</v>
      </c>
      <c r="AP407" s="33"/>
      <c r="AQ407" s="6">
        <f t="shared" ref="AQ407:AX407" si="333">0</f>
        <v>0</v>
      </c>
      <c r="AR407" s="6">
        <f t="shared" si="333"/>
        <v>0</v>
      </c>
      <c r="AS407" s="6">
        <f t="shared" si="333"/>
        <v>0</v>
      </c>
      <c r="AT407" s="6">
        <f t="shared" si="333"/>
        <v>0</v>
      </c>
      <c r="AU407" s="6">
        <f t="shared" si="333"/>
        <v>0</v>
      </c>
      <c r="AV407" s="6">
        <f t="shared" si="333"/>
        <v>0</v>
      </c>
      <c r="AW407" s="6">
        <f t="shared" si="333"/>
        <v>0</v>
      </c>
      <c r="AX407" s="6">
        <f t="shared" si="333"/>
        <v>0</v>
      </c>
      <c r="AY407" s="33">
        <v>1926679.88</v>
      </c>
      <c r="AZ407" s="33"/>
      <c r="BA407" s="33"/>
      <c r="BB407" s="6">
        <f>0</f>
        <v>0</v>
      </c>
    </row>
    <row r="408" spans="1:54" s="1" customFormat="1" ht="14.1" customHeight="1">
      <c r="A408" s="35" t="s">
        <v>710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6" t="s">
        <v>16</v>
      </c>
      <c r="N408" s="36"/>
      <c r="O408" s="36" t="s">
        <v>16</v>
      </c>
      <c r="P408" s="36"/>
      <c r="Q408" s="36"/>
      <c r="R408" s="36" t="s">
        <v>16</v>
      </c>
      <c r="S408" s="36"/>
      <c r="T408" s="36"/>
      <c r="U408" s="29" t="s">
        <v>16</v>
      </c>
      <c r="V408" s="29"/>
      <c r="W408" s="29" t="s">
        <v>16</v>
      </c>
      <c r="X408" s="29"/>
      <c r="Y408" s="32" t="s">
        <v>16</v>
      </c>
      <c r="Z408" s="32"/>
      <c r="AA408" s="12" t="s">
        <v>16</v>
      </c>
      <c r="AB408" s="32" t="s">
        <v>16</v>
      </c>
      <c r="AC408" s="32"/>
      <c r="AD408" s="12" t="s">
        <v>16</v>
      </c>
      <c r="AE408" s="32" t="s">
        <v>16</v>
      </c>
      <c r="AF408" s="32"/>
      <c r="AG408" s="12" t="s">
        <v>16</v>
      </c>
      <c r="AH408" s="32" t="s">
        <v>16</v>
      </c>
      <c r="AI408" s="32"/>
      <c r="AJ408" s="12" t="s">
        <v>16</v>
      </c>
      <c r="AK408" s="32" t="s">
        <v>16</v>
      </c>
      <c r="AL408" s="32"/>
      <c r="AM408" s="12" t="s">
        <v>16</v>
      </c>
      <c r="AN408" s="7" t="s">
        <v>16</v>
      </c>
      <c r="AO408" s="32" t="s">
        <v>16</v>
      </c>
      <c r="AP408" s="32"/>
      <c r="AQ408" s="7" t="s">
        <v>16</v>
      </c>
      <c r="AR408" s="12" t="s">
        <v>16</v>
      </c>
      <c r="AS408" s="7" t="s">
        <v>16</v>
      </c>
      <c r="AT408" s="12" t="s">
        <v>16</v>
      </c>
      <c r="AU408" s="7" t="s">
        <v>16</v>
      </c>
      <c r="AV408" s="12" t="s">
        <v>16</v>
      </c>
      <c r="AW408" s="7" t="s">
        <v>16</v>
      </c>
      <c r="AX408" s="12" t="s">
        <v>16</v>
      </c>
      <c r="AY408" s="29" t="s">
        <v>16</v>
      </c>
      <c r="AZ408" s="29"/>
      <c r="BA408" s="29"/>
      <c r="BB408" s="12" t="s">
        <v>16</v>
      </c>
    </row>
    <row r="409" spans="1:54" s="1" customFormat="1" ht="14.1" customHeight="1">
      <c r="A409" s="30" t="s">
        <v>711</v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1" t="s">
        <v>717</v>
      </c>
      <c r="N409" s="31"/>
      <c r="O409" s="31" t="s">
        <v>67</v>
      </c>
      <c r="P409" s="31"/>
      <c r="Q409" s="31"/>
      <c r="R409" s="31" t="s">
        <v>68</v>
      </c>
      <c r="S409" s="31"/>
      <c r="T409" s="31"/>
      <c r="U409" s="27">
        <f>0</f>
        <v>0</v>
      </c>
      <c r="V409" s="27"/>
      <c r="W409" s="27">
        <f>0</f>
        <v>0</v>
      </c>
      <c r="X409" s="27"/>
      <c r="Y409" s="27">
        <f>0</f>
        <v>0</v>
      </c>
      <c r="Z409" s="27"/>
      <c r="AA409" s="8">
        <f>0</f>
        <v>0</v>
      </c>
      <c r="AB409" s="27">
        <f>0</f>
        <v>0</v>
      </c>
      <c r="AC409" s="27"/>
      <c r="AD409" s="8">
        <f>0</f>
        <v>0</v>
      </c>
      <c r="AE409" s="27">
        <f>0</f>
        <v>0</v>
      </c>
      <c r="AF409" s="27"/>
      <c r="AG409" s="8">
        <f>0</f>
        <v>0</v>
      </c>
      <c r="AH409" s="27">
        <f>0</f>
        <v>0</v>
      </c>
      <c r="AI409" s="27"/>
      <c r="AJ409" s="8">
        <f>0</f>
        <v>0</v>
      </c>
      <c r="AK409" s="27">
        <f>0</f>
        <v>0</v>
      </c>
      <c r="AL409" s="27"/>
      <c r="AM409" s="8">
        <f t="shared" ref="AM409:AO410" si="334">0</f>
        <v>0</v>
      </c>
      <c r="AN409" s="8">
        <f t="shared" si="334"/>
        <v>0</v>
      </c>
      <c r="AO409" s="27">
        <f t="shared" si="334"/>
        <v>0</v>
      </c>
      <c r="AP409" s="27"/>
      <c r="AQ409" s="8">
        <f t="shared" ref="AQ409:AY410" si="335">0</f>
        <v>0</v>
      </c>
      <c r="AR409" s="8">
        <f t="shared" si="335"/>
        <v>0</v>
      </c>
      <c r="AS409" s="8">
        <f t="shared" si="335"/>
        <v>0</v>
      </c>
      <c r="AT409" s="8">
        <f t="shared" si="335"/>
        <v>0</v>
      </c>
      <c r="AU409" s="8">
        <f t="shared" si="335"/>
        <v>0</v>
      </c>
      <c r="AV409" s="8">
        <f t="shared" si="335"/>
        <v>0</v>
      </c>
      <c r="AW409" s="8">
        <f t="shared" si="335"/>
        <v>0</v>
      </c>
      <c r="AX409" s="8">
        <f t="shared" si="335"/>
        <v>0</v>
      </c>
      <c r="AY409" s="27">
        <f t="shared" si="335"/>
        <v>0</v>
      </c>
      <c r="AZ409" s="27"/>
      <c r="BA409" s="27"/>
      <c r="BB409" s="8">
        <f>0</f>
        <v>0</v>
      </c>
    </row>
    <row r="410" spans="1:54" s="1" customFormat="1" ht="14.1" customHeight="1">
      <c r="A410" s="42" t="s">
        <v>713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38" t="s">
        <v>718</v>
      </c>
      <c r="N410" s="38"/>
      <c r="O410" s="38" t="s">
        <v>67</v>
      </c>
      <c r="P410" s="38"/>
      <c r="Q410" s="38"/>
      <c r="R410" s="38" t="s">
        <v>68</v>
      </c>
      <c r="S410" s="38"/>
      <c r="T410" s="38"/>
      <c r="U410" s="33">
        <f>0</f>
        <v>0</v>
      </c>
      <c r="V410" s="33"/>
      <c r="W410" s="33">
        <f>0</f>
        <v>0</v>
      </c>
      <c r="X410" s="33"/>
      <c r="Y410" s="33">
        <f>0</f>
        <v>0</v>
      </c>
      <c r="Z410" s="33"/>
      <c r="AA410" s="6">
        <f>0</f>
        <v>0</v>
      </c>
      <c r="AB410" s="33">
        <f>0</f>
        <v>0</v>
      </c>
      <c r="AC410" s="33"/>
      <c r="AD410" s="6">
        <f>0</f>
        <v>0</v>
      </c>
      <c r="AE410" s="33">
        <f>0</f>
        <v>0</v>
      </c>
      <c r="AF410" s="33"/>
      <c r="AG410" s="6">
        <f>0</f>
        <v>0</v>
      </c>
      <c r="AH410" s="33">
        <f>0</f>
        <v>0</v>
      </c>
      <c r="AI410" s="33"/>
      <c r="AJ410" s="6">
        <f>0</f>
        <v>0</v>
      </c>
      <c r="AK410" s="33">
        <f>0</f>
        <v>0</v>
      </c>
      <c r="AL410" s="33"/>
      <c r="AM410" s="6">
        <f t="shared" si="334"/>
        <v>0</v>
      </c>
      <c r="AN410" s="6">
        <f t="shared" si="334"/>
        <v>0</v>
      </c>
      <c r="AO410" s="33">
        <f t="shared" si="334"/>
        <v>0</v>
      </c>
      <c r="AP410" s="33"/>
      <c r="AQ410" s="6">
        <f t="shared" si="335"/>
        <v>0</v>
      </c>
      <c r="AR410" s="6">
        <f t="shared" si="335"/>
        <v>0</v>
      </c>
      <c r="AS410" s="6">
        <f t="shared" si="335"/>
        <v>0</v>
      </c>
      <c r="AT410" s="6">
        <f t="shared" si="335"/>
        <v>0</v>
      </c>
      <c r="AU410" s="6">
        <f t="shared" si="335"/>
        <v>0</v>
      </c>
      <c r="AV410" s="6">
        <f t="shared" si="335"/>
        <v>0</v>
      </c>
      <c r="AW410" s="6">
        <f t="shared" si="335"/>
        <v>0</v>
      </c>
      <c r="AX410" s="6">
        <f t="shared" si="335"/>
        <v>0</v>
      </c>
      <c r="AY410" s="33">
        <f t="shared" si="335"/>
        <v>0</v>
      </c>
      <c r="AZ410" s="33"/>
      <c r="BA410" s="33"/>
      <c r="BB410" s="6">
        <f>0</f>
        <v>0</v>
      </c>
    </row>
    <row r="411" spans="1:54" s="1" customFormat="1" ht="33.950000000000003" customHeight="1">
      <c r="A411" s="41" t="s">
        <v>719</v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4" t="s">
        <v>720</v>
      </c>
      <c r="N411" s="44"/>
      <c r="O411" s="44" t="s">
        <v>67</v>
      </c>
      <c r="P411" s="44"/>
      <c r="Q411" s="44"/>
      <c r="R411" s="44" t="s">
        <v>68</v>
      </c>
      <c r="S411" s="44"/>
      <c r="T411" s="44"/>
      <c r="U411" s="33">
        <f>14652750</f>
        <v>14652750</v>
      </c>
      <c r="V411" s="33"/>
      <c r="W411" s="34" t="s">
        <v>243</v>
      </c>
      <c r="X411" s="34"/>
      <c r="Y411" s="33">
        <f>0</f>
        <v>0</v>
      </c>
      <c r="Z411" s="33"/>
      <c r="AA411" s="4" t="s">
        <v>243</v>
      </c>
      <c r="AB411" s="33">
        <f>0</f>
        <v>0</v>
      </c>
      <c r="AC411" s="33"/>
      <c r="AD411" s="4" t="s">
        <v>243</v>
      </c>
      <c r="AE411" s="33">
        <f>0</f>
        <v>0</v>
      </c>
      <c r="AF411" s="33"/>
      <c r="AG411" s="4" t="s">
        <v>243</v>
      </c>
      <c r="AH411" s="33">
        <f>0</f>
        <v>0</v>
      </c>
      <c r="AI411" s="33"/>
      <c r="AJ411" s="4" t="s">
        <v>243</v>
      </c>
      <c r="AK411" s="33">
        <f>14652750</f>
        <v>14652750</v>
      </c>
      <c r="AL411" s="33"/>
      <c r="AM411" s="4" t="s">
        <v>243</v>
      </c>
      <c r="AN411" s="6">
        <f>12795784.41</f>
        <v>12795784.41</v>
      </c>
      <c r="AO411" s="34" t="s">
        <v>243</v>
      </c>
      <c r="AP411" s="34"/>
      <c r="AQ411" s="6">
        <f>0</f>
        <v>0</v>
      </c>
      <c r="AR411" s="4" t="s">
        <v>243</v>
      </c>
      <c r="AS411" s="6">
        <f>0</f>
        <v>0</v>
      </c>
      <c r="AT411" s="4" t="s">
        <v>243</v>
      </c>
      <c r="AU411" s="6">
        <f>0</f>
        <v>0</v>
      </c>
      <c r="AV411" s="4" t="s">
        <v>243</v>
      </c>
      <c r="AW411" s="6">
        <f>0</f>
        <v>0</v>
      </c>
      <c r="AX411" s="4" t="s">
        <v>243</v>
      </c>
      <c r="AY411" s="33">
        <f>12795784.41</f>
        <v>12795784.41</v>
      </c>
      <c r="AZ411" s="33"/>
      <c r="BA411" s="33"/>
      <c r="BB411" s="4" t="s">
        <v>243</v>
      </c>
    </row>
    <row r="412" spans="1:54" s="1" customFormat="1" ht="14.1" customHeight="1">
      <c r="A412" s="40" t="s">
        <v>721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9" t="s">
        <v>16</v>
      </c>
      <c r="N412" s="49"/>
      <c r="O412" s="49" t="s">
        <v>16</v>
      </c>
      <c r="P412" s="49"/>
      <c r="Q412" s="49"/>
      <c r="R412" s="49" t="s">
        <v>16</v>
      </c>
      <c r="S412" s="49"/>
      <c r="T412" s="49"/>
      <c r="U412" s="29" t="s">
        <v>16</v>
      </c>
      <c r="V412" s="29"/>
      <c r="W412" s="29" t="s">
        <v>16</v>
      </c>
      <c r="X412" s="29"/>
      <c r="Y412" s="29" t="s">
        <v>16</v>
      </c>
      <c r="Z412" s="29"/>
      <c r="AA412" s="7" t="s">
        <v>16</v>
      </c>
      <c r="AB412" s="29" t="s">
        <v>16</v>
      </c>
      <c r="AC412" s="29"/>
      <c r="AD412" s="7" t="s">
        <v>16</v>
      </c>
      <c r="AE412" s="29" t="s">
        <v>16</v>
      </c>
      <c r="AF412" s="29"/>
      <c r="AG412" s="7" t="s">
        <v>16</v>
      </c>
      <c r="AH412" s="29" t="s">
        <v>16</v>
      </c>
      <c r="AI412" s="29"/>
      <c r="AJ412" s="7" t="s">
        <v>16</v>
      </c>
      <c r="AK412" s="29" t="s">
        <v>16</v>
      </c>
      <c r="AL412" s="29"/>
      <c r="AM412" s="7" t="s">
        <v>16</v>
      </c>
      <c r="AN412" s="7" t="s">
        <v>16</v>
      </c>
      <c r="AO412" s="29" t="s">
        <v>16</v>
      </c>
      <c r="AP412" s="29"/>
      <c r="AQ412" s="7" t="s">
        <v>16</v>
      </c>
      <c r="AR412" s="7" t="s">
        <v>16</v>
      </c>
      <c r="AS412" s="7" t="s">
        <v>16</v>
      </c>
      <c r="AT412" s="7" t="s">
        <v>16</v>
      </c>
      <c r="AU412" s="7" t="s">
        <v>16</v>
      </c>
      <c r="AV412" s="7" t="s">
        <v>16</v>
      </c>
      <c r="AW412" s="7" t="s">
        <v>16</v>
      </c>
      <c r="AX412" s="7" t="s">
        <v>16</v>
      </c>
      <c r="AY412" s="29" t="s">
        <v>16</v>
      </c>
      <c r="AZ412" s="29"/>
      <c r="BA412" s="29"/>
      <c r="BB412" s="7" t="s">
        <v>16</v>
      </c>
    </row>
    <row r="413" spans="1:54" s="1" customFormat="1" ht="14.1" customHeight="1">
      <c r="A413" s="43" t="s">
        <v>722</v>
      </c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31" t="s">
        <v>723</v>
      </c>
      <c r="N413" s="31"/>
      <c r="O413" s="31" t="s">
        <v>354</v>
      </c>
      <c r="P413" s="31"/>
      <c r="Q413" s="31"/>
      <c r="R413" s="31" t="s">
        <v>68</v>
      </c>
      <c r="S413" s="31"/>
      <c r="T413" s="31"/>
      <c r="U413" s="27">
        <f>251390</f>
        <v>251390</v>
      </c>
      <c r="V413" s="27"/>
      <c r="W413" s="28" t="s">
        <v>243</v>
      </c>
      <c r="X413" s="28"/>
      <c r="Y413" s="27">
        <f>0</f>
        <v>0</v>
      </c>
      <c r="Z413" s="27"/>
      <c r="AA413" s="14" t="s">
        <v>243</v>
      </c>
      <c r="AB413" s="27">
        <f>0</f>
        <v>0</v>
      </c>
      <c r="AC413" s="27"/>
      <c r="AD413" s="14" t="s">
        <v>243</v>
      </c>
      <c r="AE413" s="27">
        <f>0</f>
        <v>0</v>
      </c>
      <c r="AF413" s="27"/>
      <c r="AG413" s="14" t="s">
        <v>243</v>
      </c>
      <c r="AH413" s="27">
        <f>0</f>
        <v>0</v>
      </c>
      <c r="AI413" s="27"/>
      <c r="AJ413" s="14" t="s">
        <v>243</v>
      </c>
      <c r="AK413" s="27">
        <f>251390</f>
        <v>251390</v>
      </c>
      <c r="AL413" s="27"/>
      <c r="AM413" s="14" t="s">
        <v>243</v>
      </c>
      <c r="AN413" s="8">
        <f>214501</f>
        <v>214501</v>
      </c>
      <c r="AO413" s="28" t="s">
        <v>243</v>
      </c>
      <c r="AP413" s="28"/>
      <c r="AQ413" s="8">
        <f>0</f>
        <v>0</v>
      </c>
      <c r="AR413" s="14" t="s">
        <v>243</v>
      </c>
      <c r="AS413" s="8">
        <f>0</f>
        <v>0</v>
      </c>
      <c r="AT413" s="14" t="s">
        <v>243</v>
      </c>
      <c r="AU413" s="8">
        <f>0</f>
        <v>0</v>
      </c>
      <c r="AV413" s="14" t="s">
        <v>243</v>
      </c>
      <c r="AW413" s="8">
        <f>0</f>
        <v>0</v>
      </c>
      <c r="AX413" s="14" t="s">
        <v>243</v>
      </c>
      <c r="AY413" s="27">
        <f>214501</f>
        <v>214501</v>
      </c>
      <c r="AZ413" s="27"/>
      <c r="BA413" s="27"/>
      <c r="BB413" s="14" t="s">
        <v>243</v>
      </c>
    </row>
    <row r="414" spans="1:54" s="1" customFormat="1" ht="14.1" customHeight="1">
      <c r="A414" s="35" t="s">
        <v>710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6" t="s">
        <v>16</v>
      </c>
      <c r="N414" s="36"/>
      <c r="O414" s="36" t="s">
        <v>16</v>
      </c>
      <c r="P414" s="36"/>
      <c r="Q414" s="36"/>
      <c r="R414" s="36" t="s">
        <v>16</v>
      </c>
      <c r="S414" s="36"/>
      <c r="T414" s="36"/>
      <c r="U414" s="29" t="s">
        <v>16</v>
      </c>
      <c r="V414" s="29"/>
      <c r="W414" s="29" t="s">
        <v>16</v>
      </c>
      <c r="X414" s="29"/>
      <c r="Y414" s="29" t="s">
        <v>16</v>
      </c>
      <c r="Z414" s="29"/>
      <c r="AA414" s="7" t="s">
        <v>16</v>
      </c>
      <c r="AB414" s="29" t="s">
        <v>16</v>
      </c>
      <c r="AC414" s="29"/>
      <c r="AD414" s="7" t="s">
        <v>16</v>
      </c>
      <c r="AE414" s="29" t="s">
        <v>16</v>
      </c>
      <c r="AF414" s="29"/>
      <c r="AG414" s="7" t="s">
        <v>16</v>
      </c>
      <c r="AH414" s="29" t="s">
        <v>16</v>
      </c>
      <c r="AI414" s="29"/>
      <c r="AJ414" s="7" t="s">
        <v>16</v>
      </c>
      <c r="AK414" s="29" t="s">
        <v>16</v>
      </c>
      <c r="AL414" s="29"/>
      <c r="AM414" s="7" t="s">
        <v>16</v>
      </c>
      <c r="AN414" s="7" t="s">
        <v>16</v>
      </c>
      <c r="AO414" s="29" t="s">
        <v>16</v>
      </c>
      <c r="AP414" s="29"/>
      <c r="AQ414" s="7" t="s">
        <v>16</v>
      </c>
      <c r="AR414" s="7" t="s">
        <v>16</v>
      </c>
      <c r="AS414" s="7" t="s">
        <v>16</v>
      </c>
      <c r="AT414" s="7" t="s">
        <v>16</v>
      </c>
      <c r="AU414" s="7" t="s">
        <v>16</v>
      </c>
      <c r="AV414" s="7" t="s">
        <v>16</v>
      </c>
      <c r="AW414" s="7" t="s">
        <v>16</v>
      </c>
      <c r="AX414" s="7" t="s">
        <v>16</v>
      </c>
      <c r="AY414" s="29" t="s">
        <v>16</v>
      </c>
      <c r="AZ414" s="29"/>
      <c r="BA414" s="29"/>
      <c r="BB414" s="7" t="s">
        <v>16</v>
      </c>
    </row>
    <row r="415" spans="1:54" s="1" customFormat="1" ht="14.1" customHeight="1">
      <c r="A415" s="30" t="s">
        <v>711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1" t="s">
        <v>724</v>
      </c>
      <c r="N415" s="31"/>
      <c r="O415" s="31" t="s">
        <v>354</v>
      </c>
      <c r="P415" s="31"/>
      <c r="Q415" s="31"/>
      <c r="R415" s="31" t="s">
        <v>68</v>
      </c>
      <c r="S415" s="31"/>
      <c r="T415" s="31"/>
      <c r="U415" s="27">
        <f>0</f>
        <v>0</v>
      </c>
      <c r="V415" s="27"/>
      <c r="W415" s="28" t="s">
        <v>243</v>
      </c>
      <c r="X415" s="28"/>
      <c r="Y415" s="27">
        <f>0</f>
        <v>0</v>
      </c>
      <c r="Z415" s="27"/>
      <c r="AA415" s="14" t="s">
        <v>243</v>
      </c>
      <c r="AB415" s="27">
        <f>0</f>
        <v>0</v>
      </c>
      <c r="AC415" s="27"/>
      <c r="AD415" s="14" t="s">
        <v>243</v>
      </c>
      <c r="AE415" s="27">
        <f>0</f>
        <v>0</v>
      </c>
      <c r="AF415" s="27"/>
      <c r="AG415" s="14" t="s">
        <v>243</v>
      </c>
      <c r="AH415" s="27">
        <f>0</f>
        <v>0</v>
      </c>
      <c r="AI415" s="27"/>
      <c r="AJ415" s="14" t="s">
        <v>243</v>
      </c>
      <c r="AK415" s="27">
        <f>0</f>
        <v>0</v>
      </c>
      <c r="AL415" s="27"/>
      <c r="AM415" s="14" t="s">
        <v>243</v>
      </c>
      <c r="AN415" s="8">
        <f>0</f>
        <v>0</v>
      </c>
      <c r="AO415" s="28" t="s">
        <v>243</v>
      </c>
      <c r="AP415" s="28"/>
      <c r="AQ415" s="8">
        <f>0</f>
        <v>0</v>
      </c>
      <c r="AR415" s="14" t="s">
        <v>243</v>
      </c>
      <c r="AS415" s="8">
        <f>0</f>
        <v>0</v>
      </c>
      <c r="AT415" s="14" t="s">
        <v>243</v>
      </c>
      <c r="AU415" s="8">
        <f>0</f>
        <v>0</v>
      </c>
      <c r="AV415" s="14" t="s">
        <v>243</v>
      </c>
      <c r="AW415" s="8">
        <f>0</f>
        <v>0</v>
      </c>
      <c r="AX415" s="14" t="s">
        <v>243</v>
      </c>
      <c r="AY415" s="27">
        <f>0</f>
        <v>0</v>
      </c>
      <c r="AZ415" s="27"/>
      <c r="BA415" s="27"/>
      <c r="BB415" s="14" t="s">
        <v>243</v>
      </c>
    </row>
    <row r="416" spans="1:54" s="1" customFormat="1" ht="14.1" customHeight="1">
      <c r="A416" s="42" t="s">
        <v>713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38" t="s">
        <v>725</v>
      </c>
      <c r="N416" s="38"/>
      <c r="O416" s="38" t="s">
        <v>354</v>
      </c>
      <c r="P416" s="38"/>
      <c r="Q416" s="38"/>
      <c r="R416" s="38" t="s">
        <v>68</v>
      </c>
      <c r="S416" s="38"/>
      <c r="T416" s="38"/>
      <c r="U416" s="33">
        <f>0</f>
        <v>0</v>
      </c>
      <c r="V416" s="33"/>
      <c r="W416" s="34" t="s">
        <v>243</v>
      </c>
      <c r="X416" s="34"/>
      <c r="Y416" s="33">
        <f>0</f>
        <v>0</v>
      </c>
      <c r="Z416" s="33"/>
      <c r="AA416" s="4" t="s">
        <v>243</v>
      </c>
      <c r="AB416" s="33">
        <f>0</f>
        <v>0</v>
      </c>
      <c r="AC416" s="33"/>
      <c r="AD416" s="4" t="s">
        <v>243</v>
      </c>
      <c r="AE416" s="33">
        <f>0</f>
        <v>0</v>
      </c>
      <c r="AF416" s="33"/>
      <c r="AG416" s="4" t="s">
        <v>243</v>
      </c>
      <c r="AH416" s="33">
        <f>0</f>
        <v>0</v>
      </c>
      <c r="AI416" s="33"/>
      <c r="AJ416" s="4" t="s">
        <v>243</v>
      </c>
      <c r="AK416" s="33">
        <f>0</f>
        <v>0</v>
      </c>
      <c r="AL416" s="33"/>
      <c r="AM416" s="4" t="s">
        <v>243</v>
      </c>
      <c r="AN416" s="6">
        <f>0</f>
        <v>0</v>
      </c>
      <c r="AO416" s="34" t="s">
        <v>243</v>
      </c>
      <c r="AP416" s="34"/>
      <c r="AQ416" s="6">
        <f>0</f>
        <v>0</v>
      </c>
      <c r="AR416" s="4" t="s">
        <v>243</v>
      </c>
      <c r="AS416" s="6">
        <f>0</f>
        <v>0</v>
      </c>
      <c r="AT416" s="4" t="s">
        <v>243</v>
      </c>
      <c r="AU416" s="6">
        <f>0</f>
        <v>0</v>
      </c>
      <c r="AV416" s="4" t="s">
        <v>243</v>
      </c>
      <c r="AW416" s="6">
        <f>0</f>
        <v>0</v>
      </c>
      <c r="AX416" s="4" t="s">
        <v>243</v>
      </c>
      <c r="AY416" s="33">
        <f>0</f>
        <v>0</v>
      </c>
      <c r="AZ416" s="33"/>
      <c r="BA416" s="33"/>
      <c r="BB416" s="4" t="s">
        <v>243</v>
      </c>
    </row>
    <row r="417" spans="1:54" s="1" customFormat="1" ht="14.1" customHeight="1">
      <c r="A417" s="41" t="s">
        <v>726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8" t="s">
        <v>727</v>
      </c>
      <c r="N417" s="38"/>
      <c r="O417" s="38" t="s">
        <v>400</v>
      </c>
      <c r="P417" s="38"/>
      <c r="Q417" s="38"/>
      <c r="R417" s="38" t="s">
        <v>68</v>
      </c>
      <c r="S417" s="38"/>
      <c r="T417" s="38"/>
      <c r="U417" s="33">
        <f>10631836</f>
        <v>10631836</v>
      </c>
      <c r="V417" s="33"/>
      <c r="W417" s="34" t="s">
        <v>243</v>
      </c>
      <c r="X417" s="34"/>
      <c r="Y417" s="33">
        <f>0</f>
        <v>0</v>
      </c>
      <c r="Z417" s="33"/>
      <c r="AA417" s="4" t="s">
        <v>243</v>
      </c>
      <c r="AB417" s="33">
        <f>0</f>
        <v>0</v>
      </c>
      <c r="AC417" s="33"/>
      <c r="AD417" s="4" t="s">
        <v>243</v>
      </c>
      <c r="AE417" s="33">
        <f>0</f>
        <v>0</v>
      </c>
      <c r="AF417" s="33"/>
      <c r="AG417" s="4" t="s">
        <v>243</v>
      </c>
      <c r="AH417" s="33">
        <f>0</f>
        <v>0</v>
      </c>
      <c r="AI417" s="33"/>
      <c r="AJ417" s="4" t="s">
        <v>243</v>
      </c>
      <c r="AK417" s="33">
        <f>10631836</f>
        <v>10631836</v>
      </c>
      <c r="AL417" s="33"/>
      <c r="AM417" s="4" t="s">
        <v>243</v>
      </c>
      <c r="AN417" s="6">
        <f>9157717.39</f>
        <v>9157717.3900000006</v>
      </c>
      <c r="AO417" s="34" t="s">
        <v>243</v>
      </c>
      <c r="AP417" s="34"/>
      <c r="AQ417" s="6">
        <f>0</f>
        <v>0</v>
      </c>
      <c r="AR417" s="4" t="s">
        <v>243</v>
      </c>
      <c r="AS417" s="6">
        <f>0</f>
        <v>0</v>
      </c>
      <c r="AT417" s="4" t="s">
        <v>243</v>
      </c>
      <c r="AU417" s="6">
        <f>0</f>
        <v>0</v>
      </c>
      <c r="AV417" s="4" t="s">
        <v>243</v>
      </c>
      <c r="AW417" s="6">
        <f>0</f>
        <v>0</v>
      </c>
      <c r="AX417" s="4" t="s">
        <v>243</v>
      </c>
      <c r="AY417" s="33">
        <f>9157717.39</f>
        <v>9157717.3900000006</v>
      </c>
      <c r="AZ417" s="33"/>
      <c r="BA417" s="33"/>
      <c r="BB417" s="4" t="s">
        <v>243</v>
      </c>
    </row>
    <row r="418" spans="1:54" s="1" customFormat="1" ht="14.1" customHeight="1">
      <c r="A418" s="35" t="s">
        <v>710</v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6" t="s">
        <v>16</v>
      </c>
      <c r="N418" s="36"/>
      <c r="O418" s="36" t="s">
        <v>16</v>
      </c>
      <c r="P418" s="36"/>
      <c r="Q418" s="36"/>
      <c r="R418" s="36" t="s">
        <v>16</v>
      </c>
      <c r="S418" s="36"/>
      <c r="T418" s="36"/>
      <c r="U418" s="29" t="s">
        <v>16</v>
      </c>
      <c r="V418" s="29"/>
      <c r="W418" s="29" t="s">
        <v>16</v>
      </c>
      <c r="X418" s="29"/>
      <c r="Y418" s="29" t="s">
        <v>16</v>
      </c>
      <c r="Z418" s="29"/>
      <c r="AA418" s="7" t="s">
        <v>16</v>
      </c>
      <c r="AB418" s="29" t="s">
        <v>16</v>
      </c>
      <c r="AC418" s="29"/>
      <c r="AD418" s="7" t="s">
        <v>16</v>
      </c>
      <c r="AE418" s="29" t="s">
        <v>16</v>
      </c>
      <c r="AF418" s="29"/>
      <c r="AG418" s="7" t="s">
        <v>16</v>
      </c>
      <c r="AH418" s="29" t="s">
        <v>16</v>
      </c>
      <c r="AI418" s="29"/>
      <c r="AJ418" s="7" t="s">
        <v>16</v>
      </c>
      <c r="AK418" s="29" t="s">
        <v>16</v>
      </c>
      <c r="AL418" s="29"/>
      <c r="AM418" s="7" t="s">
        <v>16</v>
      </c>
      <c r="AN418" s="7" t="s">
        <v>16</v>
      </c>
      <c r="AO418" s="29" t="s">
        <v>16</v>
      </c>
      <c r="AP418" s="29"/>
      <c r="AQ418" s="7" t="s">
        <v>16</v>
      </c>
      <c r="AR418" s="7" t="s">
        <v>16</v>
      </c>
      <c r="AS418" s="7" t="s">
        <v>16</v>
      </c>
      <c r="AT418" s="7" t="s">
        <v>16</v>
      </c>
      <c r="AU418" s="7" t="s">
        <v>16</v>
      </c>
      <c r="AV418" s="7" t="s">
        <v>16</v>
      </c>
      <c r="AW418" s="7" t="s">
        <v>16</v>
      </c>
      <c r="AX418" s="7" t="s">
        <v>16</v>
      </c>
      <c r="AY418" s="29" t="s">
        <v>16</v>
      </c>
      <c r="AZ418" s="29"/>
      <c r="BA418" s="29"/>
      <c r="BB418" s="7" t="s">
        <v>16</v>
      </c>
    </row>
    <row r="419" spans="1:54" s="1" customFormat="1" ht="14.1" customHeight="1">
      <c r="A419" s="30" t="s">
        <v>711</v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1" t="s">
        <v>728</v>
      </c>
      <c r="N419" s="31"/>
      <c r="O419" s="31" t="s">
        <v>400</v>
      </c>
      <c r="P419" s="31"/>
      <c r="Q419" s="31"/>
      <c r="R419" s="31" t="s">
        <v>68</v>
      </c>
      <c r="S419" s="31"/>
      <c r="T419" s="31"/>
      <c r="U419" s="27">
        <f>0</f>
        <v>0</v>
      </c>
      <c r="V419" s="27"/>
      <c r="W419" s="28" t="s">
        <v>243</v>
      </c>
      <c r="X419" s="28"/>
      <c r="Y419" s="27">
        <f>0</f>
        <v>0</v>
      </c>
      <c r="Z419" s="27"/>
      <c r="AA419" s="14" t="s">
        <v>243</v>
      </c>
      <c r="AB419" s="27">
        <f>0</f>
        <v>0</v>
      </c>
      <c r="AC419" s="27"/>
      <c r="AD419" s="14" t="s">
        <v>243</v>
      </c>
      <c r="AE419" s="27">
        <f>0</f>
        <v>0</v>
      </c>
      <c r="AF419" s="27"/>
      <c r="AG419" s="14" t="s">
        <v>243</v>
      </c>
      <c r="AH419" s="27">
        <f>0</f>
        <v>0</v>
      </c>
      <c r="AI419" s="27"/>
      <c r="AJ419" s="14" t="s">
        <v>243</v>
      </c>
      <c r="AK419" s="27">
        <f>0</f>
        <v>0</v>
      </c>
      <c r="AL419" s="27"/>
      <c r="AM419" s="14" t="s">
        <v>243</v>
      </c>
      <c r="AN419" s="8">
        <f>0</f>
        <v>0</v>
      </c>
      <c r="AO419" s="28" t="s">
        <v>243</v>
      </c>
      <c r="AP419" s="28"/>
      <c r="AQ419" s="8">
        <f>0</f>
        <v>0</v>
      </c>
      <c r="AR419" s="14" t="s">
        <v>243</v>
      </c>
      <c r="AS419" s="8">
        <f>0</f>
        <v>0</v>
      </c>
      <c r="AT419" s="14" t="s">
        <v>243</v>
      </c>
      <c r="AU419" s="8">
        <f>0</f>
        <v>0</v>
      </c>
      <c r="AV419" s="14" t="s">
        <v>243</v>
      </c>
      <c r="AW419" s="8">
        <f>0</f>
        <v>0</v>
      </c>
      <c r="AX419" s="14" t="s">
        <v>243</v>
      </c>
      <c r="AY419" s="27">
        <f>0</f>
        <v>0</v>
      </c>
      <c r="AZ419" s="27"/>
      <c r="BA419" s="27"/>
      <c r="BB419" s="14" t="s">
        <v>243</v>
      </c>
    </row>
    <row r="420" spans="1:54" s="1" customFormat="1" ht="14.1" customHeight="1">
      <c r="A420" s="42" t="s">
        <v>713</v>
      </c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38" t="s">
        <v>729</v>
      </c>
      <c r="N420" s="38"/>
      <c r="O420" s="38" t="s">
        <v>400</v>
      </c>
      <c r="P420" s="38"/>
      <c r="Q420" s="38"/>
      <c r="R420" s="38" t="s">
        <v>68</v>
      </c>
      <c r="S420" s="38"/>
      <c r="T420" s="38"/>
      <c r="U420" s="33">
        <f>0</f>
        <v>0</v>
      </c>
      <c r="V420" s="33"/>
      <c r="W420" s="34" t="s">
        <v>243</v>
      </c>
      <c r="X420" s="34"/>
      <c r="Y420" s="33">
        <f>0</f>
        <v>0</v>
      </c>
      <c r="Z420" s="33"/>
      <c r="AA420" s="4" t="s">
        <v>243</v>
      </c>
      <c r="AB420" s="33">
        <f>0</f>
        <v>0</v>
      </c>
      <c r="AC420" s="33"/>
      <c r="AD420" s="4" t="s">
        <v>243</v>
      </c>
      <c r="AE420" s="33">
        <f>0</f>
        <v>0</v>
      </c>
      <c r="AF420" s="33"/>
      <c r="AG420" s="4" t="s">
        <v>243</v>
      </c>
      <c r="AH420" s="33">
        <f>0</f>
        <v>0</v>
      </c>
      <c r="AI420" s="33"/>
      <c r="AJ420" s="4" t="s">
        <v>243</v>
      </c>
      <c r="AK420" s="33">
        <f>0</f>
        <v>0</v>
      </c>
      <c r="AL420" s="33"/>
      <c r="AM420" s="4" t="s">
        <v>243</v>
      </c>
      <c r="AN420" s="6">
        <f>0</f>
        <v>0</v>
      </c>
      <c r="AO420" s="34" t="s">
        <v>243</v>
      </c>
      <c r="AP420" s="34"/>
      <c r="AQ420" s="6">
        <f>0</f>
        <v>0</v>
      </c>
      <c r="AR420" s="4" t="s">
        <v>243</v>
      </c>
      <c r="AS420" s="6">
        <f>0</f>
        <v>0</v>
      </c>
      <c r="AT420" s="4" t="s">
        <v>243</v>
      </c>
      <c r="AU420" s="6">
        <f>0</f>
        <v>0</v>
      </c>
      <c r="AV420" s="4" t="s">
        <v>243</v>
      </c>
      <c r="AW420" s="6">
        <f>0</f>
        <v>0</v>
      </c>
      <c r="AX420" s="4" t="s">
        <v>243</v>
      </c>
      <c r="AY420" s="33">
        <f>0</f>
        <v>0</v>
      </c>
      <c r="AZ420" s="33"/>
      <c r="BA420" s="33"/>
      <c r="BB420" s="4" t="s">
        <v>243</v>
      </c>
    </row>
    <row r="421" spans="1:54" s="1" customFormat="1" ht="14.1" customHeight="1">
      <c r="A421" s="41" t="s">
        <v>730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8" t="s">
        <v>731</v>
      </c>
      <c r="N421" s="38"/>
      <c r="O421" s="38" t="s">
        <v>412</v>
      </c>
      <c r="P421" s="38"/>
      <c r="Q421" s="38"/>
      <c r="R421" s="38" t="s">
        <v>68</v>
      </c>
      <c r="S421" s="38"/>
      <c r="T421" s="38"/>
      <c r="U421" s="33">
        <f>0</f>
        <v>0</v>
      </c>
      <c r="V421" s="33"/>
      <c r="W421" s="34" t="s">
        <v>243</v>
      </c>
      <c r="X421" s="34"/>
      <c r="Y421" s="33">
        <f>0</f>
        <v>0</v>
      </c>
      <c r="Z421" s="33"/>
      <c r="AA421" s="4" t="s">
        <v>243</v>
      </c>
      <c r="AB421" s="33">
        <f>0</f>
        <v>0</v>
      </c>
      <c r="AC421" s="33"/>
      <c r="AD421" s="4" t="s">
        <v>243</v>
      </c>
      <c r="AE421" s="33">
        <f>0</f>
        <v>0</v>
      </c>
      <c r="AF421" s="33"/>
      <c r="AG421" s="4" t="s">
        <v>243</v>
      </c>
      <c r="AH421" s="33">
        <f>0</f>
        <v>0</v>
      </c>
      <c r="AI421" s="33"/>
      <c r="AJ421" s="4" t="s">
        <v>243</v>
      </c>
      <c r="AK421" s="33">
        <f>0</f>
        <v>0</v>
      </c>
      <c r="AL421" s="33"/>
      <c r="AM421" s="4" t="s">
        <v>243</v>
      </c>
      <c r="AN421" s="6">
        <f>0</f>
        <v>0</v>
      </c>
      <c r="AO421" s="34" t="s">
        <v>243</v>
      </c>
      <c r="AP421" s="34"/>
      <c r="AQ421" s="6">
        <f>0</f>
        <v>0</v>
      </c>
      <c r="AR421" s="4" t="s">
        <v>243</v>
      </c>
      <c r="AS421" s="6">
        <f>0</f>
        <v>0</v>
      </c>
      <c r="AT421" s="4" t="s">
        <v>243</v>
      </c>
      <c r="AU421" s="6">
        <f>0</f>
        <v>0</v>
      </c>
      <c r="AV421" s="4" t="s">
        <v>243</v>
      </c>
      <c r="AW421" s="6">
        <f>0</f>
        <v>0</v>
      </c>
      <c r="AX421" s="4" t="s">
        <v>243</v>
      </c>
      <c r="AY421" s="33">
        <f>0</f>
        <v>0</v>
      </c>
      <c r="AZ421" s="33"/>
      <c r="BA421" s="33"/>
      <c r="BB421" s="4" t="s">
        <v>243</v>
      </c>
    </row>
    <row r="422" spans="1:54" s="1" customFormat="1" ht="14.1" customHeight="1">
      <c r="A422" s="35" t="s">
        <v>710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6" t="s">
        <v>16</v>
      </c>
      <c r="N422" s="36"/>
      <c r="O422" s="36" t="s">
        <v>16</v>
      </c>
      <c r="P422" s="36"/>
      <c r="Q422" s="36"/>
      <c r="R422" s="36" t="s">
        <v>16</v>
      </c>
      <c r="S422" s="36"/>
      <c r="T422" s="36"/>
      <c r="U422" s="29" t="s">
        <v>16</v>
      </c>
      <c r="V422" s="29"/>
      <c r="W422" s="29" t="s">
        <v>16</v>
      </c>
      <c r="X422" s="29"/>
      <c r="Y422" s="29" t="s">
        <v>16</v>
      </c>
      <c r="Z422" s="29"/>
      <c r="AA422" s="7" t="s">
        <v>16</v>
      </c>
      <c r="AB422" s="29" t="s">
        <v>16</v>
      </c>
      <c r="AC422" s="29"/>
      <c r="AD422" s="7" t="s">
        <v>16</v>
      </c>
      <c r="AE422" s="29" t="s">
        <v>16</v>
      </c>
      <c r="AF422" s="29"/>
      <c r="AG422" s="7" t="s">
        <v>16</v>
      </c>
      <c r="AH422" s="29" t="s">
        <v>16</v>
      </c>
      <c r="AI422" s="29"/>
      <c r="AJ422" s="7" t="s">
        <v>16</v>
      </c>
      <c r="AK422" s="29" t="s">
        <v>16</v>
      </c>
      <c r="AL422" s="29"/>
      <c r="AM422" s="7" t="s">
        <v>16</v>
      </c>
      <c r="AN422" s="7" t="s">
        <v>16</v>
      </c>
      <c r="AO422" s="29" t="s">
        <v>16</v>
      </c>
      <c r="AP422" s="29"/>
      <c r="AQ422" s="7" t="s">
        <v>16</v>
      </c>
      <c r="AR422" s="7" t="s">
        <v>16</v>
      </c>
      <c r="AS422" s="7" t="s">
        <v>16</v>
      </c>
      <c r="AT422" s="7" t="s">
        <v>16</v>
      </c>
      <c r="AU422" s="7" t="s">
        <v>16</v>
      </c>
      <c r="AV422" s="7" t="s">
        <v>16</v>
      </c>
      <c r="AW422" s="7" t="s">
        <v>16</v>
      </c>
      <c r="AX422" s="7" t="s">
        <v>16</v>
      </c>
      <c r="AY422" s="29" t="s">
        <v>16</v>
      </c>
      <c r="AZ422" s="29"/>
      <c r="BA422" s="29"/>
      <c r="BB422" s="7" t="s">
        <v>16</v>
      </c>
    </row>
    <row r="423" spans="1:54" s="1" customFormat="1" ht="14.1" customHeight="1">
      <c r="A423" s="30" t="s">
        <v>711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1" t="s">
        <v>732</v>
      </c>
      <c r="N423" s="31"/>
      <c r="O423" s="31" t="s">
        <v>412</v>
      </c>
      <c r="P423" s="31"/>
      <c r="Q423" s="31"/>
      <c r="R423" s="31" t="s">
        <v>68</v>
      </c>
      <c r="S423" s="31"/>
      <c r="T423" s="31"/>
      <c r="U423" s="27">
        <f>0</f>
        <v>0</v>
      </c>
      <c r="V423" s="27"/>
      <c r="W423" s="28" t="s">
        <v>243</v>
      </c>
      <c r="X423" s="28"/>
      <c r="Y423" s="27">
        <f>0</f>
        <v>0</v>
      </c>
      <c r="Z423" s="27"/>
      <c r="AA423" s="14" t="s">
        <v>243</v>
      </c>
      <c r="AB423" s="27">
        <f>0</f>
        <v>0</v>
      </c>
      <c r="AC423" s="27"/>
      <c r="AD423" s="14" t="s">
        <v>243</v>
      </c>
      <c r="AE423" s="27">
        <f>0</f>
        <v>0</v>
      </c>
      <c r="AF423" s="27"/>
      <c r="AG423" s="14" t="s">
        <v>243</v>
      </c>
      <c r="AH423" s="27">
        <f>0</f>
        <v>0</v>
      </c>
      <c r="AI423" s="27"/>
      <c r="AJ423" s="14" t="s">
        <v>243</v>
      </c>
      <c r="AK423" s="27">
        <f>0</f>
        <v>0</v>
      </c>
      <c r="AL423" s="27"/>
      <c r="AM423" s="14" t="s">
        <v>243</v>
      </c>
      <c r="AN423" s="8">
        <f>0</f>
        <v>0</v>
      </c>
      <c r="AO423" s="28" t="s">
        <v>243</v>
      </c>
      <c r="AP423" s="28"/>
      <c r="AQ423" s="8">
        <f>0</f>
        <v>0</v>
      </c>
      <c r="AR423" s="14" t="s">
        <v>243</v>
      </c>
      <c r="AS423" s="8">
        <f>0</f>
        <v>0</v>
      </c>
      <c r="AT423" s="14" t="s">
        <v>243</v>
      </c>
      <c r="AU423" s="8">
        <f>0</f>
        <v>0</v>
      </c>
      <c r="AV423" s="14" t="s">
        <v>243</v>
      </c>
      <c r="AW423" s="8">
        <f>0</f>
        <v>0</v>
      </c>
      <c r="AX423" s="14" t="s">
        <v>243</v>
      </c>
      <c r="AY423" s="27">
        <f>0</f>
        <v>0</v>
      </c>
      <c r="AZ423" s="27"/>
      <c r="BA423" s="27"/>
      <c r="BB423" s="14" t="s">
        <v>243</v>
      </c>
    </row>
    <row r="424" spans="1:54" s="1" customFormat="1" ht="14.1" customHeight="1">
      <c r="A424" s="42" t="s">
        <v>713</v>
      </c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38" t="s">
        <v>733</v>
      </c>
      <c r="N424" s="38"/>
      <c r="O424" s="38" t="s">
        <v>412</v>
      </c>
      <c r="P424" s="38"/>
      <c r="Q424" s="38"/>
      <c r="R424" s="38" t="s">
        <v>68</v>
      </c>
      <c r="S424" s="38"/>
      <c r="T424" s="38"/>
      <c r="U424" s="33">
        <f>0</f>
        <v>0</v>
      </c>
      <c r="V424" s="33"/>
      <c r="W424" s="34" t="s">
        <v>243</v>
      </c>
      <c r="X424" s="34"/>
      <c r="Y424" s="33">
        <f>0</f>
        <v>0</v>
      </c>
      <c r="Z424" s="33"/>
      <c r="AA424" s="4" t="s">
        <v>243</v>
      </c>
      <c r="AB424" s="33">
        <f>0</f>
        <v>0</v>
      </c>
      <c r="AC424" s="33"/>
      <c r="AD424" s="4" t="s">
        <v>243</v>
      </c>
      <c r="AE424" s="33">
        <f>0</f>
        <v>0</v>
      </c>
      <c r="AF424" s="33"/>
      <c r="AG424" s="4" t="s">
        <v>243</v>
      </c>
      <c r="AH424" s="33">
        <f>0</f>
        <v>0</v>
      </c>
      <c r="AI424" s="33"/>
      <c r="AJ424" s="4" t="s">
        <v>243</v>
      </c>
      <c r="AK424" s="33">
        <f>0</f>
        <v>0</v>
      </c>
      <c r="AL424" s="33"/>
      <c r="AM424" s="4" t="s">
        <v>243</v>
      </c>
      <c r="AN424" s="6">
        <f>0</f>
        <v>0</v>
      </c>
      <c r="AO424" s="34" t="s">
        <v>243</v>
      </c>
      <c r="AP424" s="34"/>
      <c r="AQ424" s="6">
        <f>0</f>
        <v>0</v>
      </c>
      <c r="AR424" s="4" t="s">
        <v>243</v>
      </c>
      <c r="AS424" s="6">
        <f>0</f>
        <v>0</v>
      </c>
      <c r="AT424" s="4" t="s">
        <v>243</v>
      </c>
      <c r="AU424" s="6">
        <f>0</f>
        <v>0</v>
      </c>
      <c r="AV424" s="4" t="s">
        <v>243</v>
      </c>
      <c r="AW424" s="6">
        <f>0</f>
        <v>0</v>
      </c>
      <c r="AX424" s="4" t="s">
        <v>243</v>
      </c>
      <c r="AY424" s="33">
        <f>0</f>
        <v>0</v>
      </c>
      <c r="AZ424" s="33"/>
      <c r="BA424" s="33"/>
      <c r="BB424" s="4" t="s">
        <v>243</v>
      </c>
    </row>
    <row r="425" spans="1:54" s="1" customFormat="1" ht="14.1" customHeight="1">
      <c r="A425" s="41" t="s">
        <v>734</v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8" t="s">
        <v>735</v>
      </c>
      <c r="N425" s="38"/>
      <c r="O425" s="38" t="s">
        <v>467</v>
      </c>
      <c r="P425" s="38"/>
      <c r="Q425" s="38"/>
      <c r="R425" s="38" t="s">
        <v>68</v>
      </c>
      <c r="S425" s="38"/>
      <c r="T425" s="38"/>
      <c r="U425" s="33">
        <f>0</f>
        <v>0</v>
      </c>
      <c r="V425" s="33"/>
      <c r="W425" s="34" t="s">
        <v>243</v>
      </c>
      <c r="X425" s="34"/>
      <c r="Y425" s="33">
        <f>0</f>
        <v>0</v>
      </c>
      <c r="Z425" s="33"/>
      <c r="AA425" s="4" t="s">
        <v>243</v>
      </c>
      <c r="AB425" s="33">
        <f>0</f>
        <v>0</v>
      </c>
      <c r="AC425" s="33"/>
      <c r="AD425" s="4" t="s">
        <v>243</v>
      </c>
      <c r="AE425" s="33">
        <f>0</f>
        <v>0</v>
      </c>
      <c r="AF425" s="33"/>
      <c r="AG425" s="4" t="s">
        <v>243</v>
      </c>
      <c r="AH425" s="33">
        <f>0</f>
        <v>0</v>
      </c>
      <c r="AI425" s="33"/>
      <c r="AJ425" s="4" t="s">
        <v>243</v>
      </c>
      <c r="AK425" s="33">
        <f>0</f>
        <v>0</v>
      </c>
      <c r="AL425" s="33"/>
      <c r="AM425" s="4" t="s">
        <v>243</v>
      </c>
      <c r="AN425" s="6">
        <f>0</f>
        <v>0</v>
      </c>
      <c r="AO425" s="34" t="s">
        <v>243</v>
      </c>
      <c r="AP425" s="34"/>
      <c r="AQ425" s="6">
        <f>0</f>
        <v>0</v>
      </c>
      <c r="AR425" s="4" t="s">
        <v>243</v>
      </c>
      <c r="AS425" s="6">
        <f>0</f>
        <v>0</v>
      </c>
      <c r="AT425" s="4" t="s">
        <v>243</v>
      </c>
      <c r="AU425" s="6">
        <f>0</f>
        <v>0</v>
      </c>
      <c r="AV425" s="4" t="s">
        <v>243</v>
      </c>
      <c r="AW425" s="6">
        <f>0</f>
        <v>0</v>
      </c>
      <c r="AX425" s="4" t="s">
        <v>243</v>
      </c>
      <c r="AY425" s="33">
        <f>0</f>
        <v>0</v>
      </c>
      <c r="AZ425" s="33"/>
      <c r="BA425" s="33"/>
      <c r="BB425" s="4" t="s">
        <v>243</v>
      </c>
    </row>
    <row r="426" spans="1:54" s="1" customFormat="1" ht="14.1" customHeight="1">
      <c r="A426" s="35" t="s">
        <v>710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6" t="s">
        <v>16</v>
      </c>
      <c r="N426" s="36"/>
      <c r="O426" s="36" t="s">
        <v>16</v>
      </c>
      <c r="P426" s="36"/>
      <c r="Q426" s="36"/>
      <c r="R426" s="36" t="s">
        <v>16</v>
      </c>
      <c r="S426" s="36"/>
      <c r="T426" s="36"/>
      <c r="U426" s="29" t="s">
        <v>16</v>
      </c>
      <c r="V426" s="29"/>
      <c r="W426" s="29" t="s">
        <v>16</v>
      </c>
      <c r="X426" s="29"/>
      <c r="Y426" s="29" t="s">
        <v>16</v>
      </c>
      <c r="Z426" s="29"/>
      <c r="AA426" s="7" t="s">
        <v>16</v>
      </c>
      <c r="AB426" s="29" t="s">
        <v>16</v>
      </c>
      <c r="AC426" s="29"/>
      <c r="AD426" s="7" t="s">
        <v>16</v>
      </c>
      <c r="AE426" s="29" t="s">
        <v>16</v>
      </c>
      <c r="AF426" s="29"/>
      <c r="AG426" s="7" t="s">
        <v>16</v>
      </c>
      <c r="AH426" s="29" t="s">
        <v>16</v>
      </c>
      <c r="AI426" s="29"/>
      <c r="AJ426" s="7" t="s">
        <v>16</v>
      </c>
      <c r="AK426" s="29" t="s">
        <v>16</v>
      </c>
      <c r="AL426" s="29"/>
      <c r="AM426" s="7" t="s">
        <v>16</v>
      </c>
      <c r="AN426" s="7" t="s">
        <v>16</v>
      </c>
      <c r="AO426" s="29" t="s">
        <v>16</v>
      </c>
      <c r="AP426" s="29"/>
      <c r="AQ426" s="7" t="s">
        <v>16</v>
      </c>
      <c r="AR426" s="7" t="s">
        <v>16</v>
      </c>
      <c r="AS426" s="7" t="s">
        <v>16</v>
      </c>
      <c r="AT426" s="7" t="s">
        <v>16</v>
      </c>
      <c r="AU426" s="7" t="s">
        <v>16</v>
      </c>
      <c r="AV426" s="7" t="s">
        <v>16</v>
      </c>
      <c r="AW426" s="7" t="s">
        <v>16</v>
      </c>
      <c r="AX426" s="7" t="s">
        <v>16</v>
      </c>
      <c r="AY426" s="29" t="s">
        <v>16</v>
      </c>
      <c r="AZ426" s="29"/>
      <c r="BA426" s="29"/>
      <c r="BB426" s="7" t="s">
        <v>16</v>
      </c>
    </row>
    <row r="427" spans="1:54" s="1" customFormat="1" ht="14.1" customHeight="1">
      <c r="A427" s="30" t="s">
        <v>711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1" t="s">
        <v>736</v>
      </c>
      <c r="N427" s="31"/>
      <c r="O427" s="31" t="s">
        <v>467</v>
      </c>
      <c r="P427" s="31"/>
      <c r="Q427" s="31"/>
      <c r="R427" s="31" t="s">
        <v>68</v>
      </c>
      <c r="S427" s="31"/>
      <c r="T427" s="31"/>
      <c r="U427" s="27">
        <f>0</f>
        <v>0</v>
      </c>
      <c r="V427" s="27"/>
      <c r="W427" s="28" t="s">
        <v>243</v>
      </c>
      <c r="X427" s="28"/>
      <c r="Y427" s="27">
        <f>0</f>
        <v>0</v>
      </c>
      <c r="Z427" s="27"/>
      <c r="AA427" s="14" t="s">
        <v>243</v>
      </c>
      <c r="AB427" s="27">
        <f>0</f>
        <v>0</v>
      </c>
      <c r="AC427" s="27"/>
      <c r="AD427" s="14" t="s">
        <v>243</v>
      </c>
      <c r="AE427" s="27">
        <f>0</f>
        <v>0</v>
      </c>
      <c r="AF427" s="27"/>
      <c r="AG427" s="14" t="s">
        <v>243</v>
      </c>
      <c r="AH427" s="27">
        <f>0</f>
        <v>0</v>
      </c>
      <c r="AI427" s="27"/>
      <c r="AJ427" s="14" t="s">
        <v>243</v>
      </c>
      <c r="AK427" s="27">
        <f>0</f>
        <v>0</v>
      </c>
      <c r="AL427" s="27"/>
      <c r="AM427" s="14" t="s">
        <v>243</v>
      </c>
      <c r="AN427" s="8">
        <f>0</f>
        <v>0</v>
      </c>
      <c r="AO427" s="28" t="s">
        <v>243</v>
      </c>
      <c r="AP427" s="28"/>
      <c r="AQ427" s="8">
        <f>0</f>
        <v>0</v>
      </c>
      <c r="AR427" s="14" t="s">
        <v>243</v>
      </c>
      <c r="AS427" s="8">
        <f>0</f>
        <v>0</v>
      </c>
      <c r="AT427" s="14" t="s">
        <v>243</v>
      </c>
      <c r="AU427" s="8">
        <f>0</f>
        <v>0</v>
      </c>
      <c r="AV427" s="14" t="s">
        <v>243</v>
      </c>
      <c r="AW427" s="8">
        <f>0</f>
        <v>0</v>
      </c>
      <c r="AX427" s="14" t="s">
        <v>243</v>
      </c>
      <c r="AY427" s="27">
        <f>0</f>
        <v>0</v>
      </c>
      <c r="AZ427" s="27"/>
      <c r="BA427" s="27"/>
      <c r="BB427" s="14" t="s">
        <v>243</v>
      </c>
    </row>
    <row r="428" spans="1:54" s="1" customFormat="1" ht="14.1" customHeight="1">
      <c r="A428" s="42" t="s">
        <v>713</v>
      </c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38" t="s">
        <v>737</v>
      </c>
      <c r="N428" s="38"/>
      <c r="O428" s="38" t="s">
        <v>467</v>
      </c>
      <c r="P428" s="38"/>
      <c r="Q428" s="38"/>
      <c r="R428" s="38" t="s">
        <v>68</v>
      </c>
      <c r="S428" s="38"/>
      <c r="T428" s="38"/>
      <c r="U428" s="33">
        <f>0</f>
        <v>0</v>
      </c>
      <c r="V428" s="33"/>
      <c r="W428" s="34" t="s">
        <v>243</v>
      </c>
      <c r="X428" s="34"/>
      <c r="Y428" s="33">
        <f>0</f>
        <v>0</v>
      </c>
      <c r="Z428" s="33"/>
      <c r="AA428" s="4" t="s">
        <v>243</v>
      </c>
      <c r="AB428" s="33">
        <f>0</f>
        <v>0</v>
      </c>
      <c r="AC428" s="33"/>
      <c r="AD428" s="4" t="s">
        <v>243</v>
      </c>
      <c r="AE428" s="33">
        <f>0</f>
        <v>0</v>
      </c>
      <c r="AF428" s="33"/>
      <c r="AG428" s="4" t="s">
        <v>243</v>
      </c>
      <c r="AH428" s="33">
        <f>0</f>
        <v>0</v>
      </c>
      <c r="AI428" s="33"/>
      <c r="AJ428" s="4" t="s">
        <v>243</v>
      </c>
      <c r="AK428" s="33">
        <f>0</f>
        <v>0</v>
      </c>
      <c r="AL428" s="33"/>
      <c r="AM428" s="4" t="s">
        <v>243</v>
      </c>
      <c r="AN428" s="6">
        <f>0</f>
        <v>0</v>
      </c>
      <c r="AO428" s="34" t="s">
        <v>243</v>
      </c>
      <c r="AP428" s="34"/>
      <c r="AQ428" s="6">
        <f>0</f>
        <v>0</v>
      </c>
      <c r="AR428" s="4" t="s">
        <v>243</v>
      </c>
      <c r="AS428" s="6">
        <f>0</f>
        <v>0</v>
      </c>
      <c r="AT428" s="4" t="s">
        <v>243</v>
      </c>
      <c r="AU428" s="6">
        <f>0</f>
        <v>0</v>
      </c>
      <c r="AV428" s="4" t="s">
        <v>243</v>
      </c>
      <c r="AW428" s="6">
        <f>0</f>
        <v>0</v>
      </c>
      <c r="AX428" s="4" t="s">
        <v>243</v>
      </c>
      <c r="AY428" s="33">
        <f>0</f>
        <v>0</v>
      </c>
      <c r="AZ428" s="33"/>
      <c r="BA428" s="33"/>
      <c r="BB428" s="4" t="s">
        <v>243</v>
      </c>
    </row>
    <row r="429" spans="1:54" s="1" customFormat="1" ht="14.1" customHeight="1">
      <c r="A429" s="41" t="s">
        <v>738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8" t="s">
        <v>739</v>
      </c>
      <c r="N429" s="38"/>
      <c r="O429" s="38" t="s">
        <v>467</v>
      </c>
      <c r="P429" s="38"/>
      <c r="Q429" s="38"/>
      <c r="R429" s="38" t="s">
        <v>68</v>
      </c>
      <c r="S429" s="38"/>
      <c r="T429" s="38"/>
      <c r="U429" s="33">
        <f>0</f>
        <v>0</v>
      </c>
      <c r="V429" s="33"/>
      <c r="W429" s="34" t="s">
        <v>243</v>
      </c>
      <c r="X429" s="34"/>
      <c r="Y429" s="33">
        <f>0</f>
        <v>0</v>
      </c>
      <c r="Z429" s="33"/>
      <c r="AA429" s="4" t="s">
        <v>243</v>
      </c>
      <c r="AB429" s="33">
        <f>0</f>
        <v>0</v>
      </c>
      <c r="AC429" s="33"/>
      <c r="AD429" s="4" t="s">
        <v>243</v>
      </c>
      <c r="AE429" s="33">
        <f>0</f>
        <v>0</v>
      </c>
      <c r="AF429" s="33"/>
      <c r="AG429" s="4" t="s">
        <v>243</v>
      </c>
      <c r="AH429" s="33">
        <f>0</f>
        <v>0</v>
      </c>
      <c r="AI429" s="33"/>
      <c r="AJ429" s="4" t="s">
        <v>243</v>
      </c>
      <c r="AK429" s="33">
        <f>0</f>
        <v>0</v>
      </c>
      <c r="AL429" s="33"/>
      <c r="AM429" s="4" t="s">
        <v>243</v>
      </c>
      <c r="AN429" s="6">
        <f>0</f>
        <v>0</v>
      </c>
      <c r="AO429" s="34" t="s">
        <v>243</v>
      </c>
      <c r="AP429" s="34"/>
      <c r="AQ429" s="6">
        <f>0</f>
        <v>0</v>
      </c>
      <c r="AR429" s="4" t="s">
        <v>243</v>
      </c>
      <c r="AS429" s="6">
        <f>0</f>
        <v>0</v>
      </c>
      <c r="AT429" s="4" t="s">
        <v>243</v>
      </c>
      <c r="AU429" s="6">
        <f>0</f>
        <v>0</v>
      </c>
      <c r="AV429" s="4" t="s">
        <v>243</v>
      </c>
      <c r="AW429" s="6">
        <f>0</f>
        <v>0</v>
      </c>
      <c r="AX429" s="4" t="s">
        <v>243</v>
      </c>
      <c r="AY429" s="33">
        <f>0</f>
        <v>0</v>
      </c>
      <c r="AZ429" s="33"/>
      <c r="BA429" s="33"/>
      <c r="BB429" s="4" t="s">
        <v>243</v>
      </c>
    </row>
    <row r="430" spans="1:54" s="1" customFormat="1" ht="14.1" customHeight="1">
      <c r="A430" s="35" t="s">
        <v>710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6" t="s">
        <v>16</v>
      </c>
      <c r="N430" s="36"/>
      <c r="O430" s="36" t="s">
        <v>16</v>
      </c>
      <c r="P430" s="36"/>
      <c r="Q430" s="36"/>
      <c r="R430" s="36" t="s">
        <v>16</v>
      </c>
      <c r="S430" s="36"/>
      <c r="T430" s="36"/>
      <c r="U430" s="29" t="s">
        <v>16</v>
      </c>
      <c r="V430" s="29"/>
      <c r="W430" s="29" t="s">
        <v>16</v>
      </c>
      <c r="X430" s="29"/>
      <c r="Y430" s="29" t="s">
        <v>16</v>
      </c>
      <c r="Z430" s="29"/>
      <c r="AA430" s="7" t="s">
        <v>16</v>
      </c>
      <c r="AB430" s="29" t="s">
        <v>16</v>
      </c>
      <c r="AC430" s="29"/>
      <c r="AD430" s="7" t="s">
        <v>16</v>
      </c>
      <c r="AE430" s="29" t="s">
        <v>16</v>
      </c>
      <c r="AF430" s="29"/>
      <c r="AG430" s="7" t="s">
        <v>16</v>
      </c>
      <c r="AH430" s="29" t="s">
        <v>16</v>
      </c>
      <c r="AI430" s="29"/>
      <c r="AJ430" s="7" t="s">
        <v>16</v>
      </c>
      <c r="AK430" s="29" t="s">
        <v>16</v>
      </c>
      <c r="AL430" s="29"/>
      <c r="AM430" s="7" t="s">
        <v>16</v>
      </c>
      <c r="AN430" s="7" t="s">
        <v>16</v>
      </c>
      <c r="AO430" s="29" t="s">
        <v>16</v>
      </c>
      <c r="AP430" s="29"/>
      <c r="AQ430" s="7" t="s">
        <v>16</v>
      </c>
      <c r="AR430" s="7" t="s">
        <v>16</v>
      </c>
      <c r="AS430" s="7" t="s">
        <v>16</v>
      </c>
      <c r="AT430" s="7" t="s">
        <v>16</v>
      </c>
      <c r="AU430" s="7" t="s">
        <v>16</v>
      </c>
      <c r="AV430" s="7" t="s">
        <v>16</v>
      </c>
      <c r="AW430" s="7" t="s">
        <v>16</v>
      </c>
      <c r="AX430" s="7" t="s">
        <v>16</v>
      </c>
      <c r="AY430" s="29" t="s">
        <v>16</v>
      </c>
      <c r="AZ430" s="29"/>
      <c r="BA430" s="29"/>
      <c r="BB430" s="7" t="s">
        <v>16</v>
      </c>
    </row>
    <row r="431" spans="1:54" s="1" customFormat="1" ht="14.1" customHeight="1">
      <c r="A431" s="30" t="s">
        <v>711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1" t="s">
        <v>740</v>
      </c>
      <c r="N431" s="31"/>
      <c r="O431" s="31" t="s">
        <v>741</v>
      </c>
      <c r="P431" s="31"/>
      <c r="Q431" s="31"/>
      <c r="R431" s="31" t="s">
        <v>68</v>
      </c>
      <c r="S431" s="31"/>
      <c r="T431" s="31"/>
      <c r="U431" s="27">
        <f>0</f>
        <v>0</v>
      </c>
      <c r="V431" s="27"/>
      <c r="W431" s="28" t="s">
        <v>243</v>
      </c>
      <c r="X431" s="28"/>
      <c r="Y431" s="27">
        <f>0</f>
        <v>0</v>
      </c>
      <c r="Z431" s="27"/>
      <c r="AA431" s="14" t="s">
        <v>243</v>
      </c>
      <c r="AB431" s="27">
        <f>0</f>
        <v>0</v>
      </c>
      <c r="AC431" s="27"/>
      <c r="AD431" s="14" t="s">
        <v>243</v>
      </c>
      <c r="AE431" s="27">
        <f>0</f>
        <v>0</v>
      </c>
      <c r="AF431" s="27"/>
      <c r="AG431" s="14" t="s">
        <v>243</v>
      </c>
      <c r="AH431" s="27">
        <f>0</f>
        <v>0</v>
      </c>
      <c r="AI431" s="27"/>
      <c r="AJ431" s="14" t="s">
        <v>243</v>
      </c>
      <c r="AK431" s="27">
        <f>0</f>
        <v>0</v>
      </c>
      <c r="AL431" s="27"/>
      <c r="AM431" s="14" t="s">
        <v>243</v>
      </c>
      <c r="AN431" s="8">
        <f>0</f>
        <v>0</v>
      </c>
      <c r="AO431" s="28" t="s">
        <v>243</v>
      </c>
      <c r="AP431" s="28"/>
      <c r="AQ431" s="8">
        <f>0</f>
        <v>0</v>
      </c>
      <c r="AR431" s="14" t="s">
        <v>243</v>
      </c>
      <c r="AS431" s="8">
        <f>0</f>
        <v>0</v>
      </c>
      <c r="AT431" s="14" t="s">
        <v>243</v>
      </c>
      <c r="AU431" s="8">
        <f>0</f>
        <v>0</v>
      </c>
      <c r="AV431" s="14" t="s">
        <v>243</v>
      </c>
      <c r="AW431" s="8">
        <f>0</f>
        <v>0</v>
      </c>
      <c r="AX431" s="14" t="s">
        <v>243</v>
      </c>
      <c r="AY431" s="27">
        <f>0</f>
        <v>0</v>
      </c>
      <c r="AZ431" s="27"/>
      <c r="BA431" s="27"/>
      <c r="BB431" s="14" t="s">
        <v>243</v>
      </c>
    </row>
    <row r="432" spans="1:54" s="1" customFormat="1" ht="14.1" customHeight="1">
      <c r="A432" s="42" t="s">
        <v>713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38" t="s">
        <v>742</v>
      </c>
      <c r="N432" s="38"/>
      <c r="O432" s="38" t="s">
        <v>741</v>
      </c>
      <c r="P432" s="38"/>
      <c r="Q432" s="38"/>
      <c r="R432" s="38" t="s">
        <v>68</v>
      </c>
      <c r="S432" s="38"/>
      <c r="T432" s="38"/>
      <c r="U432" s="33">
        <f>0</f>
        <v>0</v>
      </c>
      <c r="V432" s="33"/>
      <c r="W432" s="34" t="s">
        <v>243</v>
      </c>
      <c r="X432" s="34"/>
      <c r="Y432" s="33">
        <f>0</f>
        <v>0</v>
      </c>
      <c r="Z432" s="33"/>
      <c r="AA432" s="4" t="s">
        <v>243</v>
      </c>
      <c r="AB432" s="33">
        <f>0</f>
        <v>0</v>
      </c>
      <c r="AC432" s="33"/>
      <c r="AD432" s="4" t="s">
        <v>243</v>
      </c>
      <c r="AE432" s="33">
        <f>0</f>
        <v>0</v>
      </c>
      <c r="AF432" s="33"/>
      <c r="AG432" s="4" t="s">
        <v>243</v>
      </c>
      <c r="AH432" s="33">
        <f>0</f>
        <v>0</v>
      </c>
      <c r="AI432" s="33"/>
      <c r="AJ432" s="4" t="s">
        <v>243</v>
      </c>
      <c r="AK432" s="33">
        <f>0</f>
        <v>0</v>
      </c>
      <c r="AL432" s="33"/>
      <c r="AM432" s="4" t="s">
        <v>243</v>
      </c>
      <c r="AN432" s="6">
        <f>0</f>
        <v>0</v>
      </c>
      <c r="AO432" s="34" t="s">
        <v>243</v>
      </c>
      <c r="AP432" s="34"/>
      <c r="AQ432" s="6">
        <f>0</f>
        <v>0</v>
      </c>
      <c r="AR432" s="4" t="s">
        <v>243</v>
      </c>
      <c r="AS432" s="6">
        <f>0</f>
        <v>0</v>
      </c>
      <c r="AT432" s="4" t="s">
        <v>243</v>
      </c>
      <c r="AU432" s="6">
        <f>0</f>
        <v>0</v>
      </c>
      <c r="AV432" s="4" t="s">
        <v>243</v>
      </c>
      <c r="AW432" s="6">
        <f>0</f>
        <v>0</v>
      </c>
      <c r="AX432" s="4" t="s">
        <v>243</v>
      </c>
      <c r="AY432" s="33">
        <f>0</f>
        <v>0</v>
      </c>
      <c r="AZ432" s="33"/>
      <c r="BA432" s="33"/>
      <c r="BB432" s="4" t="s">
        <v>243</v>
      </c>
    </row>
    <row r="433" spans="1:54" s="1" customFormat="1" ht="14.1" customHeight="1">
      <c r="A433" s="41" t="s">
        <v>743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8" t="s">
        <v>744</v>
      </c>
      <c r="N433" s="38"/>
      <c r="O433" s="38" t="s">
        <v>67</v>
      </c>
      <c r="P433" s="38"/>
      <c r="Q433" s="38"/>
      <c r="R433" s="38" t="s">
        <v>68</v>
      </c>
      <c r="S433" s="38"/>
      <c r="T433" s="38"/>
      <c r="U433" s="33">
        <f>3769524</f>
        <v>3769524</v>
      </c>
      <c r="V433" s="33"/>
      <c r="W433" s="34" t="s">
        <v>243</v>
      </c>
      <c r="X433" s="34"/>
      <c r="Y433" s="33">
        <f>0</f>
        <v>0</v>
      </c>
      <c r="Z433" s="33"/>
      <c r="AA433" s="4" t="s">
        <v>243</v>
      </c>
      <c r="AB433" s="33">
        <f>0</f>
        <v>0</v>
      </c>
      <c r="AC433" s="33"/>
      <c r="AD433" s="4" t="s">
        <v>243</v>
      </c>
      <c r="AE433" s="33">
        <f>0</f>
        <v>0</v>
      </c>
      <c r="AF433" s="33"/>
      <c r="AG433" s="4" t="s">
        <v>243</v>
      </c>
      <c r="AH433" s="33">
        <f>0</f>
        <v>0</v>
      </c>
      <c r="AI433" s="33"/>
      <c r="AJ433" s="4" t="s">
        <v>243</v>
      </c>
      <c r="AK433" s="33">
        <f>3769524</f>
        <v>3769524</v>
      </c>
      <c r="AL433" s="33"/>
      <c r="AM433" s="4" t="s">
        <v>243</v>
      </c>
      <c r="AN433" s="6">
        <f>3423566.02</f>
        <v>3423566.02</v>
      </c>
      <c r="AO433" s="34" t="s">
        <v>243</v>
      </c>
      <c r="AP433" s="34"/>
      <c r="AQ433" s="6">
        <f>0</f>
        <v>0</v>
      </c>
      <c r="AR433" s="4" t="s">
        <v>243</v>
      </c>
      <c r="AS433" s="6">
        <f>0</f>
        <v>0</v>
      </c>
      <c r="AT433" s="4" t="s">
        <v>243</v>
      </c>
      <c r="AU433" s="6">
        <f>0</f>
        <v>0</v>
      </c>
      <c r="AV433" s="4" t="s">
        <v>243</v>
      </c>
      <c r="AW433" s="6">
        <f>0</f>
        <v>0</v>
      </c>
      <c r="AX433" s="4" t="s">
        <v>243</v>
      </c>
      <c r="AY433" s="33">
        <f>3423566.02</f>
        <v>3423566.02</v>
      </c>
      <c r="AZ433" s="33"/>
      <c r="BA433" s="33"/>
      <c r="BB433" s="4" t="s">
        <v>243</v>
      </c>
    </row>
    <row r="434" spans="1:54" s="1" customFormat="1" ht="14.1" customHeight="1">
      <c r="A434" s="35" t="s">
        <v>710</v>
      </c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6" t="s">
        <v>16</v>
      </c>
      <c r="N434" s="36"/>
      <c r="O434" s="36" t="s">
        <v>16</v>
      </c>
      <c r="P434" s="36"/>
      <c r="Q434" s="36"/>
      <c r="R434" s="36" t="s">
        <v>16</v>
      </c>
      <c r="S434" s="36"/>
      <c r="T434" s="36"/>
      <c r="U434" s="29" t="s">
        <v>16</v>
      </c>
      <c r="V434" s="29"/>
      <c r="W434" s="29" t="s">
        <v>16</v>
      </c>
      <c r="X434" s="29"/>
      <c r="Y434" s="29" t="s">
        <v>16</v>
      </c>
      <c r="Z434" s="29"/>
      <c r="AA434" s="7" t="s">
        <v>16</v>
      </c>
      <c r="AB434" s="29" t="s">
        <v>16</v>
      </c>
      <c r="AC434" s="29"/>
      <c r="AD434" s="7" t="s">
        <v>16</v>
      </c>
      <c r="AE434" s="29" t="s">
        <v>16</v>
      </c>
      <c r="AF434" s="29"/>
      <c r="AG434" s="7" t="s">
        <v>16</v>
      </c>
      <c r="AH434" s="29" t="s">
        <v>16</v>
      </c>
      <c r="AI434" s="29"/>
      <c r="AJ434" s="7" t="s">
        <v>16</v>
      </c>
      <c r="AK434" s="29" t="s">
        <v>16</v>
      </c>
      <c r="AL434" s="29"/>
      <c r="AM434" s="7" t="s">
        <v>16</v>
      </c>
      <c r="AN434" s="7" t="s">
        <v>16</v>
      </c>
      <c r="AO434" s="29" t="s">
        <v>16</v>
      </c>
      <c r="AP434" s="29"/>
      <c r="AQ434" s="7" t="s">
        <v>16</v>
      </c>
      <c r="AR434" s="7" t="s">
        <v>16</v>
      </c>
      <c r="AS434" s="7" t="s">
        <v>16</v>
      </c>
      <c r="AT434" s="7" t="s">
        <v>16</v>
      </c>
      <c r="AU434" s="7" t="s">
        <v>16</v>
      </c>
      <c r="AV434" s="7" t="s">
        <v>16</v>
      </c>
      <c r="AW434" s="7" t="s">
        <v>16</v>
      </c>
      <c r="AX434" s="7" t="s">
        <v>16</v>
      </c>
      <c r="AY434" s="29" t="s">
        <v>16</v>
      </c>
      <c r="AZ434" s="29"/>
      <c r="BA434" s="29"/>
      <c r="BB434" s="7" t="s">
        <v>16</v>
      </c>
    </row>
    <row r="435" spans="1:54" s="1" customFormat="1" ht="14.1" customHeight="1">
      <c r="A435" s="30" t="s">
        <v>711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1" t="s">
        <v>745</v>
      </c>
      <c r="N435" s="31"/>
      <c r="O435" s="31" t="s">
        <v>67</v>
      </c>
      <c r="P435" s="31"/>
      <c r="Q435" s="31"/>
      <c r="R435" s="31" t="s">
        <v>68</v>
      </c>
      <c r="S435" s="31"/>
      <c r="T435" s="31"/>
      <c r="U435" s="27">
        <f>0</f>
        <v>0</v>
      </c>
      <c r="V435" s="27"/>
      <c r="W435" s="28" t="s">
        <v>243</v>
      </c>
      <c r="X435" s="28"/>
      <c r="Y435" s="27">
        <f>0</f>
        <v>0</v>
      </c>
      <c r="Z435" s="27"/>
      <c r="AA435" s="14" t="s">
        <v>243</v>
      </c>
      <c r="AB435" s="27">
        <f>0</f>
        <v>0</v>
      </c>
      <c r="AC435" s="27"/>
      <c r="AD435" s="14" t="s">
        <v>243</v>
      </c>
      <c r="AE435" s="27">
        <f>0</f>
        <v>0</v>
      </c>
      <c r="AF435" s="27"/>
      <c r="AG435" s="14" t="s">
        <v>243</v>
      </c>
      <c r="AH435" s="27">
        <f>0</f>
        <v>0</v>
      </c>
      <c r="AI435" s="27"/>
      <c r="AJ435" s="14" t="s">
        <v>243</v>
      </c>
      <c r="AK435" s="27">
        <f>0</f>
        <v>0</v>
      </c>
      <c r="AL435" s="27"/>
      <c r="AM435" s="14" t="s">
        <v>243</v>
      </c>
      <c r="AN435" s="8">
        <f>0</f>
        <v>0</v>
      </c>
      <c r="AO435" s="28" t="s">
        <v>243</v>
      </c>
      <c r="AP435" s="28"/>
      <c r="AQ435" s="8">
        <f>0</f>
        <v>0</v>
      </c>
      <c r="AR435" s="14" t="s">
        <v>243</v>
      </c>
      <c r="AS435" s="8">
        <f>0</f>
        <v>0</v>
      </c>
      <c r="AT435" s="14" t="s">
        <v>243</v>
      </c>
      <c r="AU435" s="8">
        <f>0</f>
        <v>0</v>
      </c>
      <c r="AV435" s="14" t="s">
        <v>243</v>
      </c>
      <c r="AW435" s="8">
        <f>0</f>
        <v>0</v>
      </c>
      <c r="AX435" s="14" t="s">
        <v>243</v>
      </c>
      <c r="AY435" s="27">
        <f>0</f>
        <v>0</v>
      </c>
      <c r="AZ435" s="27"/>
      <c r="BA435" s="27"/>
      <c r="BB435" s="14" t="s">
        <v>243</v>
      </c>
    </row>
    <row r="436" spans="1:54" s="1" customFormat="1" ht="14.1" customHeight="1">
      <c r="A436" s="42" t="s">
        <v>713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38" t="s">
        <v>746</v>
      </c>
      <c r="N436" s="38"/>
      <c r="O436" s="38" t="s">
        <v>67</v>
      </c>
      <c r="P436" s="38"/>
      <c r="Q436" s="38"/>
      <c r="R436" s="38" t="s">
        <v>68</v>
      </c>
      <c r="S436" s="38"/>
      <c r="T436" s="38"/>
      <c r="U436" s="33">
        <f>0</f>
        <v>0</v>
      </c>
      <c r="V436" s="33"/>
      <c r="W436" s="34" t="s">
        <v>243</v>
      </c>
      <c r="X436" s="34"/>
      <c r="Y436" s="33">
        <f>0</f>
        <v>0</v>
      </c>
      <c r="Z436" s="33"/>
      <c r="AA436" s="4" t="s">
        <v>243</v>
      </c>
      <c r="AB436" s="33">
        <f>0</f>
        <v>0</v>
      </c>
      <c r="AC436" s="33"/>
      <c r="AD436" s="4" t="s">
        <v>243</v>
      </c>
      <c r="AE436" s="33">
        <f>0</f>
        <v>0</v>
      </c>
      <c r="AF436" s="33"/>
      <c r="AG436" s="4" t="s">
        <v>243</v>
      </c>
      <c r="AH436" s="33">
        <f>0</f>
        <v>0</v>
      </c>
      <c r="AI436" s="33"/>
      <c r="AJ436" s="4" t="s">
        <v>243</v>
      </c>
      <c r="AK436" s="33">
        <f>0</f>
        <v>0</v>
      </c>
      <c r="AL436" s="33"/>
      <c r="AM436" s="4" t="s">
        <v>243</v>
      </c>
      <c r="AN436" s="6">
        <f>0</f>
        <v>0</v>
      </c>
      <c r="AO436" s="34" t="s">
        <v>243</v>
      </c>
      <c r="AP436" s="34"/>
      <c r="AQ436" s="6">
        <f>0</f>
        <v>0</v>
      </c>
      <c r="AR436" s="4" t="s">
        <v>243</v>
      </c>
      <c r="AS436" s="6">
        <f>0</f>
        <v>0</v>
      </c>
      <c r="AT436" s="4" t="s">
        <v>243</v>
      </c>
      <c r="AU436" s="6">
        <f>0</f>
        <v>0</v>
      </c>
      <c r="AV436" s="4" t="s">
        <v>243</v>
      </c>
      <c r="AW436" s="6">
        <f>0</f>
        <v>0</v>
      </c>
      <c r="AX436" s="4" t="s">
        <v>243</v>
      </c>
      <c r="AY436" s="33">
        <f>0</f>
        <v>0</v>
      </c>
      <c r="AZ436" s="33"/>
      <c r="BA436" s="33"/>
      <c r="BB436" s="4" t="s">
        <v>243</v>
      </c>
    </row>
    <row r="437" spans="1:54" s="1" customFormat="1" ht="14.1" customHeight="1">
      <c r="A437" s="41" t="s">
        <v>747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4" t="s">
        <v>748</v>
      </c>
      <c r="N437" s="44"/>
      <c r="O437" s="44" t="s">
        <v>67</v>
      </c>
      <c r="P437" s="44"/>
      <c r="Q437" s="44"/>
      <c r="R437" s="44" t="s">
        <v>68</v>
      </c>
      <c r="S437" s="44"/>
      <c r="T437" s="44"/>
      <c r="U437" s="33">
        <f>4393300</f>
        <v>4393300</v>
      </c>
      <c r="V437" s="33"/>
      <c r="W437" s="34" t="s">
        <v>243</v>
      </c>
      <c r="X437" s="34"/>
      <c r="Y437" s="33">
        <f>0</f>
        <v>0</v>
      </c>
      <c r="Z437" s="33"/>
      <c r="AA437" s="4" t="s">
        <v>243</v>
      </c>
      <c r="AB437" s="33">
        <f>0</f>
        <v>0</v>
      </c>
      <c r="AC437" s="33"/>
      <c r="AD437" s="4" t="s">
        <v>243</v>
      </c>
      <c r="AE437" s="33">
        <f>0</f>
        <v>0</v>
      </c>
      <c r="AF437" s="33"/>
      <c r="AG437" s="4" t="s">
        <v>243</v>
      </c>
      <c r="AH437" s="33">
        <f>0</f>
        <v>0</v>
      </c>
      <c r="AI437" s="33"/>
      <c r="AJ437" s="4" t="s">
        <v>243</v>
      </c>
      <c r="AK437" s="33">
        <f>4393300</f>
        <v>4393300</v>
      </c>
      <c r="AL437" s="33"/>
      <c r="AM437" s="4" t="s">
        <v>243</v>
      </c>
      <c r="AN437" s="6">
        <f>3897341.65</f>
        <v>3897341.65</v>
      </c>
      <c r="AO437" s="34" t="s">
        <v>243</v>
      </c>
      <c r="AP437" s="34"/>
      <c r="AQ437" s="6">
        <f>0</f>
        <v>0</v>
      </c>
      <c r="AR437" s="4" t="s">
        <v>243</v>
      </c>
      <c r="AS437" s="6">
        <f>0</f>
        <v>0</v>
      </c>
      <c r="AT437" s="4" t="s">
        <v>243</v>
      </c>
      <c r="AU437" s="6">
        <f>0</f>
        <v>0</v>
      </c>
      <c r="AV437" s="4" t="s">
        <v>243</v>
      </c>
      <c r="AW437" s="6">
        <f>0</f>
        <v>0</v>
      </c>
      <c r="AX437" s="4" t="s">
        <v>243</v>
      </c>
      <c r="AY437" s="33">
        <f>3897341.65</f>
        <v>3897341.65</v>
      </c>
      <c r="AZ437" s="33"/>
      <c r="BA437" s="33"/>
      <c r="BB437" s="4" t="s">
        <v>243</v>
      </c>
    </row>
    <row r="438" spans="1:54" s="1" customFormat="1" ht="14.1" customHeight="1">
      <c r="A438" s="40" t="s">
        <v>721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9" t="s">
        <v>16</v>
      </c>
      <c r="N438" s="49"/>
      <c r="O438" s="49" t="s">
        <v>16</v>
      </c>
      <c r="P438" s="49"/>
      <c r="Q438" s="49"/>
      <c r="R438" s="49" t="s">
        <v>16</v>
      </c>
      <c r="S438" s="49"/>
      <c r="T438" s="49"/>
      <c r="U438" s="29" t="s">
        <v>16</v>
      </c>
      <c r="V438" s="29"/>
      <c r="W438" s="29" t="s">
        <v>16</v>
      </c>
      <c r="X438" s="29"/>
      <c r="Y438" s="29" t="s">
        <v>16</v>
      </c>
      <c r="Z438" s="29"/>
      <c r="AA438" s="7" t="s">
        <v>16</v>
      </c>
      <c r="AB438" s="29" t="s">
        <v>16</v>
      </c>
      <c r="AC438" s="29"/>
      <c r="AD438" s="7" t="s">
        <v>16</v>
      </c>
      <c r="AE438" s="29" t="s">
        <v>16</v>
      </c>
      <c r="AF438" s="29"/>
      <c r="AG438" s="7" t="s">
        <v>16</v>
      </c>
      <c r="AH438" s="29" t="s">
        <v>16</v>
      </c>
      <c r="AI438" s="29"/>
      <c r="AJ438" s="7" t="s">
        <v>16</v>
      </c>
      <c r="AK438" s="29" t="s">
        <v>16</v>
      </c>
      <c r="AL438" s="29"/>
      <c r="AM438" s="7" t="s">
        <v>16</v>
      </c>
      <c r="AN438" s="7" t="s">
        <v>16</v>
      </c>
      <c r="AO438" s="29" t="s">
        <v>16</v>
      </c>
      <c r="AP438" s="29"/>
      <c r="AQ438" s="7" t="s">
        <v>16</v>
      </c>
      <c r="AR438" s="7" t="s">
        <v>16</v>
      </c>
      <c r="AS438" s="7" t="s">
        <v>16</v>
      </c>
      <c r="AT438" s="7" t="s">
        <v>16</v>
      </c>
      <c r="AU438" s="7" t="s">
        <v>16</v>
      </c>
      <c r="AV438" s="7" t="s">
        <v>16</v>
      </c>
      <c r="AW438" s="7" t="s">
        <v>16</v>
      </c>
      <c r="AX438" s="7" t="s">
        <v>16</v>
      </c>
      <c r="AY438" s="29" t="s">
        <v>16</v>
      </c>
      <c r="AZ438" s="29"/>
      <c r="BA438" s="29"/>
      <c r="BB438" s="7" t="s">
        <v>16</v>
      </c>
    </row>
    <row r="439" spans="1:54" s="1" customFormat="1" ht="14.1" customHeight="1">
      <c r="A439" s="43" t="s">
        <v>722</v>
      </c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31" t="s">
        <v>749</v>
      </c>
      <c r="N439" s="31"/>
      <c r="O439" s="31" t="s">
        <v>354</v>
      </c>
      <c r="P439" s="31"/>
      <c r="Q439" s="31"/>
      <c r="R439" s="31" t="s">
        <v>68</v>
      </c>
      <c r="S439" s="31"/>
      <c r="T439" s="31"/>
      <c r="U439" s="27">
        <f>75920</f>
        <v>75920</v>
      </c>
      <c r="V439" s="27"/>
      <c r="W439" s="28" t="s">
        <v>243</v>
      </c>
      <c r="X439" s="28"/>
      <c r="Y439" s="27">
        <f>0</f>
        <v>0</v>
      </c>
      <c r="Z439" s="27"/>
      <c r="AA439" s="14" t="s">
        <v>243</v>
      </c>
      <c r="AB439" s="27">
        <f>0</f>
        <v>0</v>
      </c>
      <c r="AC439" s="27"/>
      <c r="AD439" s="14" t="s">
        <v>243</v>
      </c>
      <c r="AE439" s="27">
        <f>0</f>
        <v>0</v>
      </c>
      <c r="AF439" s="27"/>
      <c r="AG439" s="14" t="s">
        <v>243</v>
      </c>
      <c r="AH439" s="27">
        <f>0</f>
        <v>0</v>
      </c>
      <c r="AI439" s="27"/>
      <c r="AJ439" s="14" t="s">
        <v>243</v>
      </c>
      <c r="AK439" s="27">
        <f>75920</f>
        <v>75920</v>
      </c>
      <c r="AL439" s="27"/>
      <c r="AM439" s="14" t="s">
        <v>243</v>
      </c>
      <c r="AN439" s="8">
        <f>59342.75</f>
        <v>59342.75</v>
      </c>
      <c r="AO439" s="28" t="s">
        <v>243</v>
      </c>
      <c r="AP439" s="28"/>
      <c r="AQ439" s="8">
        <f>0</f>
        <v>0</v>
      </c>
      <c r="AR439" s="14" t="s">
        <v>243</v>
      </c>
      <c r="AS439" s="8">
        <f>0</f>
        <v>0</v>
      </c>
      <c r="AT439" s="14" t="s">
        <v>243</v>
      </c>
      <c r="AU439" s="8">
        <f>0</f>
        <v>0</v>
      </c>
      <c r="AV439" s="14" t="s">
        <v>243</v>
      </c>
      <c r="AW439" s="8">
        <f>0</f>
        <v>0</v>
      </c>
      <c r="AX439" s="14" t="s">
        <v>243</v>
      </c>
      <c r="AY439" s="27">
        <f>59342.75</f>
        <v>59342.75</v>
      </c>
      <c r="AZ439" s="27"/>
      <c r="BA439" s="27"/>
      <c r="BB439" s="14" t="s">
        <v>243</v>
      </c>
    </row>
    <row r="440" spans="1:54" s="1" customFormat="1" ht="14.1" customHeight="1">
      <c r="A440" s="35" t="s">
        <v>710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6" t="s">
        <v>16</v>
      </c>
      <c r="N440" s="36"/>
      <c r="O440" s="36" t="s">
        <v>16</v>
      </c>
      <c r="P440" s="36"/>
      <c r="Q440" s="36"/>
      <c r="R440" s="36" t="s">
        <v>16</v>
      </c>
      <c r="S440" s="36"/>
      <c r="T440" s="36"/>
      <c r="U440" s="29" t="s">
        <v>16</v>
      </c>
      <c r="V440" s="29"/>
      <c r="W440" s="29" t="s">
        <v>16</v>
      </c>
      <c r="X440" s="29"/>
      <c r="Y440" s="29" t="s">
        <v>16</v>
      </c>
      <c r="Z440" s="29"/>
      <c r="AA440" s="7" t="s">
        <v>16</v>
      </c>
      <c r="AB440" s="29" t="s">
        <v>16</v>
      </c>
      <c r="AC440" s="29"/>
      <c r="AD440" s="7" t="s">
        <v>16</v>
      </c>
      <c r="AE440" s="29" t="s">
        <v>16</v>
      </c>
      <c r="AF440" s="29"/>
      <c r="AG440" s="7" t="s">
        <v>16</v>
      </c>
      <c r="AH440" s="29" t="s">
        <v>16</v>
      </c>
      <c r="AI440" s="29"/>
      <c r="AJ440" s="7" t="s">
        <v>16</v>
      </c>
      <c r="AK440" s="29" t="s">
        <v>16</v>
      </c>
      <c r="AL440" s="29"/>
      <c r="AM440" s="7" t="s">
        <v>16</v>
      </c>
      <c r="AN440" s="7" t="s">
        <v>16</v>
      </c>
      <c r="AO440" s="29" t="s">
        <v>16</v>
      </c>
      <c r="AP440" s="29"/>
      <c r="AQ440" s="7" t="s">
        <v>16</v>
      </c>
      <c r="AR440" s="7" t="s">
        <v>16</v>
      </c>
      <c r="AS440" s="7" t="s">
        <v>16</v>
      </c>
      <c r="AT440" s="7" t="s">
        <v>16</v>
      </c>
      <c r="AU440" s="7" t="s">
        <v>16</v>
      </c>
      <c r="AV440" s="7" t="s">
        <v>16</v>
      </c>
      <c r="AW440" s="7" t="s">
        <v>16</v>
      </c>
      <c r="AX440" s="7" t="s">
        <v>16</v>
      </c>
      <c r="AY440" s="29" t="s">
        <v>16</v>
      </c>
      <c r="AZ440" s="29"/>
      <c r="BA440" s="29"/>
      <c r="BB440" s="7" t="s">
        <v>16</v>
      </c>
    </row>
    <row r="441" spans="1:54" s="1" customFormat="1" ht="14.1" customHeight="1">
      <c r="A441" s="30" t="s">
        <v>711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1" t="s">
        <v>750</v>
      </c>
      <c r="N441" s="31"/>
      <c r="O441" s="31" t="s">
        <v>354</v>
      </c>
      <c r="P441" s="31"/>
      <c r="Q441" s="31"/>
      <c r="R441" s="31" t="s">
        <v>68</v>
      </c>
      <c r="S441" s="31"/>
      <c r="T441" s="31"/>
      <c r="U441" s="27">
        <f>0</f>
        <v>0</v>
      </c>
      <c r="V441" s="27"/>
      <c r="W441" s="28" t="s">
        <v>243</v>
      </c>
      <c r="X441" s="28"/>
      <c r="Y441" s="27">
        <f>0</f>
        <v>0</v>
      </c>
      <c r="Z441" s="27"/>
      <c r="AA441" s="14" t="s">
        <v>243</v>
      </c>
      <c r="AB441" s="27">
        <f>0</f>
        <v>0</v>
      </c>
      <c r="AC441" s="27"/>
      <c r="AD441" s="14" t="s">
        <v>243</v>
      </c>
      <c r="AE441" s="27">
        <f>0</f>
        <v>0</v>
      </c>
      <c r="AF441" s="27"/>
      <c r="AG441" s="14" t="s">
        <v>243</v>
      </c>
      <c r="AH441" s="27">
        <f>0</f>
        <v>0</v>
      </c>
      <c r="AI441" s="27"/>
      <c r="AJ441" s="14" t="s">
        <v>243</v>
      </c>
      <c r="AK441" s="27">
        <f>0</f>
        <v>0</v>
      </c>
      <c r="AL441" s="27"/>
      <c r="AM441" s="14" t="s">
        <v>243</v>
      </c>
      <c r="AN441" s="8">
        <f>0</f>
        <v>0</v>
      </c>
      <c r="AO441" s="28" t="s">
        <v>243</v>
      </c>
      <c r="AP441" s="28"/>
      <c r="AQ441" s="8">
        <f>0</f>
        <v>0</v>
      </c>
      <c r="AR441" s="14" t="s">
        <v>243</v>
      </c>
      <c r="AS441" s="8">
        <f>0</f>
        <v>0</v>
      </c>
      <c r="AT441" s="14" t="s">
        <v>243</v>
      </c>
      <c r="AU441" s="8">
        <f>0</f>
        <v>0</v>
      </c>
      <c r="AV441" s="14" t="s">
        <v>243</v>
      </c>
      <c r="AW441" s="8">
        <f>0</f>
        <v>0</v>
      </c>
      <c r="AX441" s="14" t="s">
        <v>243</v>
      </c>
      <c r="AY441" s="27">
        <f>0</f>
        <v>0</v>
      </c>
      <c r="AZ441" s="27"/>
      <c r="BA441" s="27"/>
      <c r="BB441" s="14" t="s">
        <v>243</v>
      </c>
    </row>
    <row r="442" spans="1:54" s="1" customFormat="1" ht="14.1" customHeight="1">
      <c r="A442" s="42" t="s">
        <v>713</v>
      </c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38" t="s">
        <v>751</v>
      </c>
      <c r="N442" s="38"/>
      <c r="O442" s="38" t="s">
        <v>354</v>
      </c>
      <c r="P442" s="38"/>
      <c r="Q442" s="38"/>
      <c r="R442" s="38" t="s">
        <v>68</v>
      </c>
      <c r="S442" s="38"/>
      <c r="T442" s="38"/>
      <c r="U442" s="33">
        <f>0</f>
        <v>0</v>
      </c>
      <c r="V442" s="33"/>
      <c r="W442" s="34" t="s">
        <v>243</v>
      </c>
      <c r="X442" s="34"/>
      <c r="Y442" s="33">
        <f>0</f>
        <v>0</v>
      </c>
      <c r="Z442" s="33"/>
      <c r="AA442" s="4" t="s">
        <v>243</v>
      </c>
      <c r="AB442" s="33">
        <f>0</f>
        <v>0</v>
      </c>
      <c r="AC442" s="33"/>
      <c r="AD442" s="4" t="s">
        <v>243</v>
      </c>
      <c r="AE442" s="33">
        <f>0</f>
        <v>0</v>
      </c>
      <c r="AF442" s="33"/>
      <c r="AG442" s="4" t="s">
        <v>243</v>
      </c>
      <c r="AH442" s="33">
        <f>0</f>
        <v>0</v>
      </c>
      <c r="AI442" s="33"/>
      <c r="AJ442" s="4" t="s">
        <v>243</v>
      </c>
      <c r="AK442" s="33">
        <f>0</f>
        <v>0</v>
      </c>
      <c r="AL442" s="33"/>
      <c r="AM442" s="4" t="s">
        <v>243</v>
      </c>
      <c r="AN442" s="6">
        <f>0</f>
        <v>0</v>
      </c>
      <c r="AO442" s="34" t="s">
        <v>243</v>
      </c>
      <c r="AP442" s="34"/>
      <c r="AQ442" s="6">
        <f>0</f>
        <v>0</v>
      </c>
      <c r="AR442" s="4" t="s">
        <v>243</v>
      </c>
      <c r="AS442" s="6">
        <f>0</f>
        <v>0</v>
      </c>
      <c r="AT442" s="4" t="s">
        <v>243</v>
      </c>
      <c r="AU442" s="6">
        <f>0</f>
        <v>0</v>
      </c>
      <c r="AV442" s="4" t="s">
        <v>243</v>
      </c>
      <c r="AW442" s="6">
        <f>0</f>
        <v>0</v>
      </c>
      <c r="AX442" s="4" t="s">
        <v>243</v>
      </c>
      <c r="AY442" s="33">
        <f>0</f>
        <v>0</v>
      </c>
      <c r="AZ442" s="33"/>
      <c r="BA442" s="33"/>
      <c r="BB442" s="4" t="s">
        <v>243</v>
      </c>
    </row>
    <row r="443" spans="1:54" s="1" customFormat="1" ht="14.1" customHeight="1">
      <c r="A443" s="41" t="s">
        <v>726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8" t="s">
        <v>752</v>
      </c>
      <c r="N443" s="38"/>
      <c r="O443" s="38" t="s">
        <v>400</v>
      </c>
      <c r="P443" s="38"/>
      <c r="Q443" s="38"/>
      <c r="R443" s="38" t="s">
        <v>68</v>
      </c>
      <c r="S443" s="38"/>
      <c r="T443" s="38"/>
      <c r="U443" s="33">
        <f>3064298</f>
        <v>3064298</v>
      </c>
      <c r="V443" s="33"/>
      <c r="W443" s="34" t="s">
        <v>243</v>
      </c>
      <c r="X443" s="34"/>
      <c r="Y443" s="33">
        <f>0</f>
        <v>0</v>
      </c>
      <c r="Z443" s="33"/>
      <c r="AA443" s="4" t="s">
        <v>243</v>
      </c>
      <c r="AB443" s="33">
        <f>0</f>
        <v>0</v>
      </c>
      <c r="AC443" s="33"/>
      <c r="AD443" s="4" t="s">
        <v>243</v>
      </c>
      <c r="AE443" s="33">
        <f>0</f>
        <v>0</v>
      </c>
      <c r="AF443" s="33"/>
      <c r="AG443" s="4" t="s">
        <v>243</v>
      </c>
      <c r="AH443" s="33">
        <f>0</f>
        <v>0</v>
      </c>
      <c r="AI443" s="33"/>
      <c r="AJ443" s="4" t="s">
        <v>243</v>
      </c>
      <c r="AK443" s="33">
        <f>3064298</f>
        <v>3064298</v>
      </c>
      <c r="AL443" s="33"/>
      <c r="AM443" s="4" t="s">
        <v>243</v>
      </c>
      <c r="AN443" s="6">
        <f>2737001.98</f>
        <v>2737001.98</v>
      </c>
      <c r="AO443" s="34" t="s">
        <v>243</v>
      </c>
      <c r="AP443" s="34"/>
      <c r="AQ443" s="6">
        <f>0</f>
        <v>0</v>
      </c>
      <c r="AR443" s="4" t="s">
        <v>243</v>
      </c>
      <c r="AS443" s="6">
        <f>0</f>
        <v>0</v>
      </c>
      <c r="AT443" s="4" t="s">
        <v>243</v>
      </c>
      <c r="AU443" s="6">
        <f>0</f>
        <v>0</v>
      </c>
      <c r="AV443" s="4" t="s">
        <v>243</v>
      </c>
      <c r="AW443" s="6">
        <f>0</f>
        <v>0</v>
      </c>
      <c r="AX443" s="4" t="s">
        <v>243</v>
      </c>
      <c r="AY443" s="33">
        <f>2737001.98</f>
        <v>2737001.98</v>
      </c>
      <c r="AZ443" s="33"/>
      <c r="BA443" s="33"/>
      <c r="BB443" s="4" t="s">
        <v>243</v>
      </c>
    </row>
    <row r="444" spans="1:54" s="1" customFormat="1" ht="14.1" customHeight="1">
      <c r="A444" s="35" t="s">
        <v>710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6" t="s">
        <v>16</v>
      </c>
      <c r="N444" s="36"/>
      <c r="O444" s="36" t="s">
        <v>16</v>
      </c>
      <c r="P444" s="36"/>
      <c r="Q444" s="36"/>
      <c r="R444" s="36" t="s">
        <v>16</v>
      </c>
      <c r="S444" s="36"/>
      <c r="T444" s="36"/>
      <c r="U444" s="29" t="s">
        <v>16</v>
      </c>
      <c r="V444" s="29"/>
      <c r="W444" s="29" t="s">
        <v>16</v>
      </c>
      <c r="X444" s="29"/>
      <c r="Y444" s="29" t="s">
        <v>16</v>
      </c>
      <c r="Z444" s="29"/>
      <c r="AA444" s="7" t="s">
        <v>16</v>
      </c>
      <c r="AB444" s="29" t="s">
        <v>16</v>
      </c>
      <c r="AC444" s="29"/>
      <c r="AD444" s="7" t="s">
        <v>16</v>
      </c>
      <c r="AE444" s="29" t="s">
        <v>16</v>
      </c>
      <c r="AF444" s="29"/>
      <c r="AG444" s="7" t="s">
        <v>16</v>
      </c>
      <c r="AH444" s="29" t="s">
        <v>16</v>
      </c>
      <c r="AI444" s="29"/>
      <c r="AJ444" s="7" t="s">
        <v>16</v>
      </c>
      <c r="AK444" s="29" t="s">
        <v>16</v>
      </c>
      <c r="AL444" s="29"/>
      <c r="AM444" s="7" t="s">
        <v>16</v>
      </c>
      <c r="AN444" s="7" t="s">
        <v>16</v>
      </c>
      <c r="AO444" s="29" t="s">
        <v>16</v>
      </c>
      <c r="AP444" s="29"/>
      <c r="AQ444" s="7" t="s">
        <v>16</v>
      </c>
      <c r="AR444" s="7" t="s">
        <v>16</v>
      </c>
      <c r="AS444" s="7" t="s">
        <v>16</v>
      </c>
      <c r="AT444" s="7" t="s">
        <v>16</v>
      </c>
      <c r="AU444" s="7" t="s">
        <v>16</v>
      </c>
      <c r="AV444" s="7" t="s">
        <v>16</v>
      </c>
      <c r="AW444" s="7" t="s">
        <v>16</v>
      </c>
      <c r="AX444" s="7" t="s">
        <v>16</v>
      </c>
      <c r="AY444" s="29" t="s">
        <v>16</v>
      </c>
      <c r="AZ444" s="29"/>
      <c r="BA444" s="29"/>
      <c r="BB444" s="7" t="s">
        <v>16</v>
      </c>
    </row>
    <row r="445" spans="1:54" s="1" customFormat="1" ht="14.1" customHeight="1">
      <c r="A445" s="30" t="s">
        <v>711</v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1" t="s">
        <v>753</v>
      </c>
      <c r="N445" s="31"/>
      <c r="O445" s="31" t="s">
        <v>400</v>
      </c>
      <c r="P445" s="31"/>
      <c r="Q445" s="31"/>
      <c r="R445" s="31" t="s">
        <v>68</v>
      </c>
      <c r="S445" s="31"/>
      <c r="T445" s="31"/>
      <c r="U445" s="27">
        <f>0</f>
        <v>0</v>
      </c>
      <c r="V445" s="27"/>
      <c r="W445" s="28" t="s">
        <v>243</v>
      </c>
      <c r="X445" s="28"/>
      <c r="Y445" s="27">
        <f>0</f>
        <v>0</v>
      </c>
      <c r="Z445" s="27"/>
      <c r="AA445" s="14" t="s">
        <v>243</v>
      </c>
      <c r="AB445" s="27">
        <f>0</f>
        <v>0</v>
      </c>
      <c r="AC445" s="27"/>
      <c r="AD445" s="14" t="s">
        <v>243</v>
      </c>
      <c r="AE445" s="27">
        <f>0</f>
        <v>0</v>
      </c>
      <c r="AF445" s="27"/>
      <c r="AG445" s="14" t="s">
        <v>243</v>
      </c>
      <c r="AH445" s="27">
        <f>0</f>
        <v>0</v>
      </c>
      <c r="AI445" s="27"/>
      <c r="AJ445" s="14" t="s">
        <v>243</v>
      </c>
      <c r="AK445" s="27">
        <f>0</f>
        <v>0</v>
      </c>
      <c r="AL445" s="27"/>
      <c r="AM445" s="14" t="s">
        <v>243</v>
      </c>
      <c r="AN445" s="8">
        <f>0</f>
        <v>0</v>
      </c>
      <c r="AO445" s="28" t="s">
        <v>243</v>
      </c>
      <c r="AP445" s="28"/>
      <c r="AQ445" s="8">
        <f>0</f>
        <v>0</v>
      </c>
      <c r="AR445" s="14" t="s">
        <v>243</v>
      </c>
      <c r="AS445" s="8">
        <f>0</f>
        <v>0</v>
      </c>
      <c r="AT445" s="14" t="s">
        <v>243</v>
      </c>
      <c r="AU445" s="8">
        <f>0</f>
        <v>0</v>
      </c>
      <c r="AV445" s="14" t="s">
        <v>243</v>
      </c>
      <c r="AW445" s="8">
        <f>0</f>
        <v>0</v>
      </c>
      <c r="AX445" s="14" t="s">
        <v>243</v>
      </c>
      <c r="AY445" s="27">
        <f>0</f>
        <v>0</v>
      </c>
      <c r="AZ445" s="27"/>
      <c r="BA445" s="27"/>
      <c r="BB445" s="14" t="s">
        <v>243</v>
      </c>
    </row>
    <row r="446" spans="1:54" s="1" customFormat="1" ht="14.1" customHeight="1">
      <c r="A446" s="42" t="s">
        <v>713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38" t="s">
        <v>754</v>
      </c>
      <c r="N446" s="38"/>
      <c r="O446" s="38" t="s">
        <v>400</v>
      </c>
      <c r="P446" s="38"/>
      <c r="Q446" s="38"/>
      <c r="R446" s="38" t="s">
        <v>68</v>
      </c>
      <c r="S446" s="38"/>
      <c r="T446" s="38"/>
      <c r="U446" s="33">
        <f>0</f>
        <v>0</v>
      </c>
      <c r="V446" s="33"/>
      <c r="W446" s="34" t="s">
        <v>243</v>
      </c>
      <c r="X446" s="34"/>
      <c r="Y446" s="33">
        <f>0</f>
        <v>0</v>
      </c>
      <c r="Z446" s="33"/>
      <c r="AA446" s="4" t="s">
        <v>243</v>
      </c>
      <c r="AB446" s="33">
        <f>0</f>
        <v>0</v>
      </c>
      <c r="AC446" s="33"/>
      <c r="AD446" s="4" t="s">
        <v>243</v>
      </c>
      <c r="AE446" s="33">
        <f>0</f>
        <v>0</v>
      </c>
      <c r="AF446" s="33"/>
      <c r="AG446" s="4" t="s">
        <v>243</v>
      </c>
      <c r="AH446" s="33">
        <f>0</f>
        <v>0</v>
      </c>
      <c r="AI446" s="33"/>
      <c r="AJ446" s="4" t="s">
        <v>243</v>
      </c>
      <c r="AK446" s="33">
        <f>0</f>
        <v>0</v>
      </c>
      <c r="AL446" s="33"/>
      <c r="AM446" s="4" t="s">
        <v>243</v>
      </c>
      <c r="AN446" s="6">
        <f>0</f>
        <v>0</v>
      </c>
      <c r="AO446" s="34" t="s">
        <v>243</v>
      </c>
      <c r="AP446" s="34"/>
      <c r="AQ446" s="6">
        <f>0</f>
        <v>0</v>
      </c>
      <c r="AR446" s="4" t="s">
        <v>243</v>
      </c>
      <c r="AS446" s="6">
        <f>0</f>
        <v>0</v>
      </c>
      <c r="AT446" s="4" t="s">
        <v>243</v>
      </c>
      <c r="AU446" s="6">
        <f>0</f>
        <v>0</v>
      </c>
      <c r="AV446" s="4" t="s">
        <v>243</v>
      </c>
      <c r="AW446" s="6">
        <f>0</f>
        <v>0</v>
      </c>
      <c r="AX446" s="4" t="s">
        <v>243</v>
      </c>
      <c r="AY446" s="33">
        <f>0</f>
        <v>0</v>
      </c>
      <c r="AZ446" s="33"/>
      <c r="BA446" s="33"/>
      <c r="BB446" s="4" t="s">
        <v>243</v>
      </c>
    </row>
    <row r="447" spans="1:54" s="1" customFormat="1" ht="14.1" customHeight="1">
      <c r="A447" s="41" t="s">
        <v>730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8" t="s">
        <v>755</v>
      </c>
      <c r="N447" s="38"/>
      <c r="O447" s="38" t="s">
        <v>412</v>
      </c>
      <c r="P447" s="38"/>
      <c r="Q447" s="38"/>
      <c r="R447" s="38" t="s">
        <v>68</v>
      </c>
      <c r="S447" s="38"/>
      <c r="T447" s="38"/>
      <c r="U447" s="33">
        <f>0</f>
        <v>0</v>
      </c>
      <c r="V447" s="33"/>
      <c r="W447" s="34" t="s">
        <v>243</v>
      </c>
      <c r="X447" s="34"/>
      <c r="Y447" s="33">
        <f>0</f>
        <v>0</v>
      </c>
      <c r="Z447" s="33"/>
      <c r="AA447" s="4" t="s">
        <v>243</v>
      </c>
      <c r="AB447" s="33">
        <f>0</f>
        <v>0</v>
      </c>
      <c r="AC447" s="33"/>
      <c r="AD447" s="4" t="s">
        <v>243</v>
      </c>
      <c r="AE447" s="33">
        <f>0</f>
        <v>0</v>
      </c>
      <c r="AF447" s="33"/>
      <c r="AG447" s="4" t="s">
        <v>243</v>
      </c>
      <c r="AH447" s="33">
        <f>0</f>
        <v>0</v>
      </c>
      <c r="AI447" s="33"/>
      <c r="AJ447" s="4" t="s">
        <v>243</v>
      </c>
      <c r="AK447" s="33">
        <f>0</f>
        <v>0</v>
      </c>
      <c r="AL447" s="33"/>
      <c r="AM447" s="4" t="s">
        <v>243</v>
      </c>
      <c r="AN447" s="6">
        <f>0</f>
        <v>0</v>
      </c>
      <c r="AO447" s="34" t="s">
        <v>243</v>
      </c>
      <c r="AP447" s="34"/>
      <c r="AQ447" s="6">
        <f>0</f>
        <v>0</v>
      </c>
      <c r="AR447" s="4" t="s">
        <v>243</v>
      </c>
      <c r="AS447" s="6">
        <f>0</f>
        <v>0</v>
      </c>
      <c r="AT447" s="4" t="s">
        <v>243</v>
      </c>
      <c r="AU447" s="6">
        <f>0</f>
        <v>0</v>
      </c>
      <c r="AV447" s="4" t="s">
        <v>243</v>
      </c>
      <c r="AW447" s="6">
        <f>0</f>
        <v>0</v>
      </c>
      <c r="AX447" s="4" t="s">
        <v>243</v>
      </c>
      <c r="AY447" s="33">
        <f>0</f>
        <v>0</v>
      </c>
      <c r="AZ447" s="33"/>
      <c r="BA447" s="33"/>
      <c r="BB447" s="4" t="s">
        <v>243</v>
      </c>
    </row>
    <row r="448" spans="1:54" s="1" customFormat="1" ht="14.1" customHeight="1">
      <c r="A448" s="35" t="s">
        <v>710</v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6" t="s">
        <v>16</v>
      </c>
      <c r="N448" s="36"/>
      <c r="O448" s="36" t="s">
        <v>16</v>
      </c>
      <c r="P448" s="36"/>
      <c r="Q448" s="36"/>
      <c r="R448" s="36" t="s">
        <v>16</v>
      </c>
      <c r="S448" s="36"/>
      <c r="T448" s="36"/>
      <c r="U448" s="29" t="s">
        <v>16</v>
      </c>
      <c r="V448" s="29"/>
      <c r="W448" s="29" t="s">
        <v>16</v>
      </c>
      <c r="X448" s="29"/>
      <c r="Y448" s="29" t="s">
        <v>16</v>
      </c>
      <c r="Z448" s="29"/>
      <c r="AA448" s="7" t="s">
        <v>16</v>
      </c>
      <c r="AB448" s="29" t="s">
        <v>16</v>
      </c>
      <c r="AC448" s="29"/>
      <c r="AD448" s="7" t="s">
        <v>16</v>
      </c>
      <c r="AE448" s="29" t="s">
        <v>16</v>
      </c>
      <c r="AF448" s="29"/>
      <c r="AG448" s="7" t="s">
        <v>16</v>
      </c>
      <c r="AH448" s="29" t="s">
        <v>16</v>
      </c>
      <c r="AI448" s="29"/>
      <c r="AJ448" s="7" t="s">
        <v>16</v>
      </c>
      <c r="AK448" s="29" t="s">
        <v>16</v>
      </c>
      <c r="AL448" s="29"/>
      <c r="AM448" s="7" t="s">
        <v>16</v>
      </c>
      <c r="AN448" s="7" t="s">
        <v>16</v>
      </c>
      <c r="AO448" s="29" t="s">
        <v>16</v>
      </c>
      <c r="AP448" s="29"/>
      <c r="AQ448" s="7" t="s">
        <v>16</v>
      </c>
      <c r="AR448" s="7" t="s">
        <v>16</v>
      </c>
      <c r="AS448" s="7" t="s">
        <v>16</v>
      </c>
      <c r="AT448" s="7" t="s">
        <v>16</v>
      </c>
      <c r="AU448" s="7" t="s">
        <v>16</v>
      </c>
      <c r="AV448" s="7" t="s">
        <v>16</v>
      </c>
      <c r="AW448" s="7" t="s">
        <v>16</v>
      </c>
      <c r="AX448" s="7" t="s">
        <v>16</v>
      </c>
      <c r="AY448" s="29" t="s">
        <v>16</v>
      </c>
      <c r="AZ448" s="29"/>
      <c r="BA448" s="29"/>
      <c r="BB448" s="7" t="s">
        <v>16</v>
      </c>
    </row>
    <row r="449" spans="1:54" s="1" customFormat="1" ht="14.1" customHeight="1">
      <c r="A449" s="30" t="s">
        <v>756</v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1" t="s">
        <v>757</v>
      </c>
      <c r="N449" s="31"/>
      <c r="O449" s="31" t="s">
        <v>412</v>
      </c>
      <c r="P449" s="31"/>
      <c r="Q449" s="31"/>
      <c r="R449" s="31" t="s">
        <v>68</v>
      </c>
      <c r="S449" s="31"/>
      <c r="T449" s="31"/>
      <c r="U449" s="27">
        <f>0</f>
        <v>0</v>
      </c>
      <c r="V449" s="27"/>
      <c r="W449" s="28" t="s">
        <v>243</v>
      </c>
      <c r="X449" s="28"/>
      <c r="Y449" s="27">
        <f>0</f>
        <v>0</v>
      </c>
      <c r="Z449" s="27"/>
      <c r="AA449" s="14" t="s">
        <v>243</v>
      </c>
      <c r="AB449" s="27">
        <f>0</f>
        <v>0</v>
      </c>
      <c r="AC449" s="27"/>
      <c r="AD449" s="14" t="s">
        <v>243</v>
      </c>
      <c r="AE449" s="27">
        <f>0</f>
        <v>0</v>
      </c>
      <c r="AF449" s="27"/>
      <c r="AG449" s="14" t="s">
        <v>243</v>
      </c>
      <c r="AH449" s="27">
        <f>0</f>
        <v>0</v>
      </c>
      <c r="AI449" s="27"/>
      <c r="AJ449" s="14" t="s">
        <v>243</v>
      </c>
      <c r="AK449" s="27">
        <f>0</f>
        <v>0</v>
      </c>
      <c r="AL449" s="27"/>
      <c r="AM449" s="14" t="s">
        <v>243</v>
      </c>
      <c r="AN449" s="8">
        <f>0</f>
        <v>0</v>
      </c>
      <c r="AO449" s="28" t="s">
        <v>243</v>
      </c>
      <c r="AP449" s="28"/>
      <c r="AQ449" s="8">
        <f>0</f>
        <v>0</v>
      </c>
      <c r="AR449" s="14" t="s">
        <v>243</v>
      </c>
      <c r="AS449" s="8">
        <f>0</f>
        <v>0</v>
      </c>
      <c r="AT449" s="14" t="s">
        <v>243</v>
      </c>
      <c r="AU449" s="8">
        <f>0</f>
        <v>0</v>
      </c>
      <c r="AV449" s="14" t="s">
        <v>243</v>
      </c>
      <c r="AW449" s="8">
        <f>0</f>
        <v>0</v>
      </c>
      <c r="AX449" s="14" t="s">
        <v>243</v>
      </c>
      <c r="AY449" s="27">
        <f>0</f>
        <v>0</v>
      </c>
      <c r="AZ449" s="27"/>
      <c r="BA449" s="27"/>
      <c r="BB449" s="14" t="s">
        <v>243</v>
      </c>
    </row>
    <row r="450" spans="1:54" s="1" customFormat="1" ht="14.1" customHeight="1">
      <c r="A450" s="42" t="s">
        <v>713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38" t="s">
        <v>758</v>
      </c>
      <c r="N450" s="38"/>
      <c r="O450" s="38" t="s">
        <v>412</v>
      </c>
      <c r="P450" s="38"/>
      <c r="Q450" s="38"/>
      <c r="R450" s="38" t="s">
        <v>68</v>
      </c>
      <c r="S450" s="38"/>
      <c r="T450" s="38"/>
      <c r="U450" s="33">
        <f>0</f>
        <v>0</v>
      </c>
      <c r="V450" s="33"/>
      <c r="W450" s="34" t="s">
        <v>243</v>
      </c>
      <c r="X450" s="34"/>
      <c r="Y450" s="33">
        <f>0</f>
        <v>0</v>
      </c>
      <c r="Z450" s="33"/>
      <c r="AA450" s="4" t="s">
        <v>243</v>
      </c>
      <c r="AB450" s="33">
        <f>0</f>
        <v>0</v>
      </c>
      <c r="AC450" s="33"/>
      <c r="AD450" s="4" t="s">
        <v>243</v>
      </c>
      <c r="AE450" s="33">
        <f>0</f>
        <v>0</v>
      </c>
      <c r="AF450" s="33"/>
      <c r="AG450" s="4" t="s">
        <v>243</v>
      </c>
      <c r="AH450" s="33">
        <f>0</f>
        <v>0</v>
      </c>
      <c r="AI450" s="33"/>
      <c r="AJ450" s="4" t="s">
        <v>243</v>
      </c>
      <c r="AK450" s="33">
        <f>0</f>
        <v>0</v>
      </c>
      <c r="AL450" s="33"/>
      <c r="AM450" s="4" t="s">
        <v>243</v>
      </c>
      <c r="AN450" s="6">
        <f>0</f>
        <v>0</v>
      </c>
      <c r="AO450" s="34" t="s">
        <v>243</v>
      </c>
      <c r="AP450" s="34"/>
      <c r="AQ450" s="6">
        <f>0</f>
        <v>0</v>
      </c>
      <c r="AR450" s="4" t="s">
        <v>243</v>
      </c>
      <c r="AS450" s="6">
        <f>0</f>
        <v>0</v>
      </c>
      <c r="AT450" s="4" t="s">
        <v>243</v>
      </c>
      <c r="AU450" s="6">
        <f>0</f>
        <v>0</v>
      </c>
      <c r="AV450" s="4" t="s">
        <v>243</v>
      </c>
      <c r="AW450" s="6">
        <f>0</f>
        <v>0</v>
      </c>
      <c r="AX450" s="4" t="s">
        <v>243</v>
      </c>
      <c r="AY450" s="33">
        <f>0</f>
        <v>0</v>
      </c>
      <c r="AZ450" s="33"/>
      <c r="BA450" s="33"/>
      <c r="BB450" s="4" t="s">
        <v>243</v>
      </c>
    </row>
    <row r="451" spans="1:54" s="1" customFormat="1" ht="14.1" customHeight="1">
      <c r="A451" s="41" t="s">
        <v>734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8" t="s">
        <v>759</v>
      </c>
      <c r="N451" s="38"/>
      <c r="O451" s="38" t="s">
        <v>467</v>
      </c>
      <c r="P451" s="38"/>
      <c r="Q451" s="38"/>
      <c r="R451" s="38" t="s">
        <v>68</v>
      </c>
      <c r="S451" s="38"/>
      <c r="T451" s="38"/>
      <c r="U451" s="33">
        <f>0</f>
        <v>0</v>
      </c>
      <c r="V451" s="33"/>
      <c r="W451" s="34" t="s">
        <v>243</v>
      </c>
      <c r="X451" s="34"/>
      <c r="Y451" s="33">
        <f>0</f>
        <v>0</v>
      </c>
      <c r="Z451" s="33"/>
      <c r="AA451" s="4" t="s">
        <v>243</v>
      </c>
      <c r="AB451" s="33">
        <f>0</f>
        <v>0</v>
      </c>
      <c r="AC451" s="33"/>
      <c r="AD451" s="4" t="s">
        <v>243</v>
      </c>
      <c r="AE451" s="33">
        <f>0</f>
        <v>0</v>
      </c>
      <c r="AF451" s="33"/>
      <c r="AG451" s="4" t="s">
        <v>243</v>
      </c>
      <c r="AH451" s="33">
        <f>0</f>
        <v>0</v>
      </c>
      <c r="AI451" s="33"/>
      <c r="AJ451" s="4" t="s">
        <v>243</v>
      </c>
      <c r="AK451" s="33">
        <f>0</f>
        <v>0</v>
      </c>
      <c r="AL451" s="33"/>
      <c r="AM451" s="4" t="s">
        <v>243</v>
      </c>
      <c r="AN451" s="6">
        <f>0</f>
        <v>0</v>
      </c>
      <c r="AO451" s="34" t="s">
        <v>243</v>
      </c>
      <c r="AP451" s="34"/>
      <c r="AQ451" s="6">
        <f>0</f>
        <v>0</v>
      </c>
      <c r="AR451" s="4" t="s">
        <v>243</v>
      </c>
      <c r="AS451" s="6">
        <f>0</f>
        <v>0</v>
      </c>
      <c r="AT451" s="4" t="s">
        <v>243</v>
      </c>
      <c r="AU451" s="6">
        <f>0</f>
        <v>0</v>
      </c>
      <c r="AV451" s="4" t="s">
        <v>243</v>
      </c>
      <c r="AW451" s="6">
        <f>0</f>
        <v>0</v>
      </c>
      <c r="AX451" s="4" t="s">
        <v>243</v>
      </c>
      <c r="AY451" s="33">
        <f>0</f>
        <v>0</v>
      </c>
      <c r="AZ451" s="33"/>
      <c r="BA451" s="33"/>
      <c r="BB451" s="4" t="s">
        <v>243</v>
      </c>
    </row>
    <row r="452" spans="1:54" s="1" customFormat="1" ht="14.1" customHeight="1">
      <c r="A452" s="35" t="s">
        <v>710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6" t="s">
        <v>16</v>
      </c>
      <c r="N452" s="36"/>
      <c r="O452" s="36" t="s">
        <v>16</v>
      </c>
      <c r="P452" s="36"/>
      <c r="Q452" s="36"/>
      <c r="R452" s="36" t="s">
        <v>16</v>
      </c>
      <c r="S452" s="36"/>
      <c r="T452" s="36"/>
      <c r="U452" s="29" t="s">
        <v>16</v>
      </c>
      <c r="V452" s="29"/>
      <c r="W452" s="29" t="s">
        <v>16</v>
      </c>
      <c r="X452" s="29"/>
      <c r="Y452" s="29" t="s">
        <v>16</v>
      </c>
      <c r="Z452" s="29"/>
      <c r="AA452" s="7" t="s">
        <v>16</v>
      </c>
      <c r="AB452" s="29" t="s">
        <v>16</v>
      </c>
      <c r="AC452" s="29"/>
      <c r="AD452" s="7" t="s">
        <v>16</v>
      </c>
      <c r="AE452" s="29" t="s">
        <v>16</v>
      </c>
      <c r="AF452" s="29"/>
      <c r="AG452" s="7" t="s">
        <v>16</v>
      </c>
      <c r="AH452" s="29" t="s">
        <v>16</v>
      </c>
      <c r="AI452" s="29"/>
      <c r="AJ452" s="7" t="s">
        <v>16</v>
      </c>
      <c r="AK452" s="29" t="s">
        <v>16</v>
      </c>
      <c r="AL452" s="29"/>
      <c r="AM452" s="7" t="s">
        <v>16</v>
      </c>
      <c r="AN452" s="7" t="s">
        <v>16</v>
      </c>
      <c r="AO452" s="29" t="s">
        <v>16</v>
      </c>
      <c r="AP452" s="29"/>
      <c r="AQ452" s="7" t="s">
        <v>16</v>
      </c>
      <c r="AR452" s="7" t="s">
        <v>16</v>
      </c>
      <c r="AS452" s="7" t="s">
        <v>16</v>
      </c>
      <c r="AT452" s="7" t="s">
        <v>16</v>
      </c>
      <c r="AU452" s="7" t="s">
        <v>16</v>
      </c>
      <c r="AV452" s="7" t="s">
        <v>16</v>
      </c>
      <c r="AW452" s="7" t="s">
        <v>16</v>
      </c>
      <c r="AX452" s="7" t="s">
        <v>16</v>
      </c>
      <c r="AY452" s="29" t="s">
        <v>16</v>
      </c>
      <c r="AZ452" s="29"/>
      <c r="BA452" s="29"/>
      <c r="BB452" s="7" t="s">
        <v>16</v>
      </c>
    </row>
    <row r="453" spans="1:54" s="1" customFormat="1" ht="14.1" customHeight="1">
      <c r="A453" s="30" t="s">
        <v>711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1" t="s">
        <v>760</v>
      </c>
      <c r="N453" s="31"/>
      <c r="O453" s="31" t="s">
        <v>467</v>
      </c>
      <c r="P453" s="31"/>
      <c r="Q453" s="31"/>
      <c r="R453" s="31" t="s">
        <v>68</v>
      </c>
      <c r="S453" s="31"/>
      <c r="T453" s="31"/>
      <c r="U453" s="27">
        <f>0</f>
        <v>0</v>
      </c>
      <c r="V453" s="27"/>
      <c r="W453" s="28" t="s">
        <v>243</v>
      </c>
      <c r="X453" s="28"/>
      <c r="Y453" s="27">
        <f>0</f>
        <v>0</v>
      </c>
      <c r="Z453" s="27"/>
      <c r="AA453" s="14" t="s">
        <v>243</v>
      </c>
      <c r="AB453" s="27">
        <f>0</f>
        <v>0</v>
      </c>
      <c r="AC453" s="27"/>
      <c r="AD453" s="14" t="s">
        <v>243</v>
      </c>
      <c r="AE453" s="27">
        <f>0</f>
        <v>0</v>
      </c>
      <c r="AF453" s="27"/>
      <c r="AG453" s="14" t="s">
        <v>243</v>
      </c>
      <c r="AH453" s="27">
        <f>0</f>
        <v>0</v>
      </c>
      <c r="AI453" s="27"/>
      <c r="AJ453" s="14" t="s">
        <v>243</v>
      </c>
      <c r="AK453" s="27">
        <f>0</f>
        <v>0</v>
      </c>
      <c r="AL453" s="27"/>
      <c r="AM453" s="14" t="s">
        <v>243</v>
      </c>
      <c r="AN453" s="8">
        <f>0</f>
        <v>0</v>
      </c>
      <c r="AO453" s="28" t="s">
        <v>243</v>
      </c>
      <c r="AP453" s="28"/>
      <c r="AQ453" s="8">
        <f>0</f>
        <v>0</v>
      </c>
      <c r="AR453" s="14" t="s">
        <v>243</v>
      </c>
      <c r="AS453" s="8">
        <f>0</f>
        <v>0</v>
      </c>
      <c r="AT453" s="14" t="s">
        <v>243</v>
      </c>
      <c r="AU453" s="8">
        <f>0</f>
        <v>0</v>
      </c>
      <c r="AV453" s="14" t="s">
        <v>243</v>
      </c>
      <c r="AW453" s="8">
        <f>0</f>
        <v>0</v>
      </c>
      <c r="AX453" s="14" t="s">
        <v>243</v>
      </c>
      <c r="AY453" s="27">
        <f>0</f>
        <v>0</v>
      </c>
      <c r="AZ453" s="27"/>
      <c r="BA453" s="27"/>
      <c r="BB453" s="14" t="s">
        <v>243</v>
      </c>
    </row>
    <row r="454" spans="1:54" s="1" customFormat="1" ht="14.1" customHeight="1">
      <c r="A454" s="42" t="s">
        <v>713</v>
      </c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38" t="s">
        <v>761</v>
      </c>
      <c r="N454" s="38"/>
      <c r="O454" s="38" t="s">
        <v>467</v>
      </c>
      <c r="P454" s="38"/>
      <c r="Q454" s="38"/>
      <c r="R454" s="38" t="s">
        <v>68</v>
      </c>
      <c r="S454" s="38"/>
      <c r="T454" s="38"/>
      <c r="U454" s="33">
        <f>0</f>
        <v>0</v>
      </c>
      <c r="V454" s="33"/>
      <c r="W454" s="34" t="s">
        <v>243</v>
      </c>
      <c r="X454" s="34"/>
      <c r="Y454" s="33">
        <f>0</f>
        <v>0</v>
      </c>
      <c r="Z454" s="33"/>
      <c r="AA454" s="4" t="s">
        <v>243</v>
      </c>
      <c r="AB454" s="33">
        <f>0</f>
        <v>0</v>
      </c>
      <c r="AC454" s="33"/>
      <c r="AD454" s="4" t="s">
        <v>243</v>
      </c>
      <c r="AE454" s="33">
        <f>0</f>
        <v>0</v>
      </c>
      <c r="AF454" s="33"/>
      <c r="AG454" s="4" t="s">
        <v>243</v>
      </c>
      <c r="AH454" s="33">
        <f>0</f>
        <v>0</v>
      </c>
      <c r="AI454" s="33"/>
      <c r="AJ454" s="4" t="s">
        <v>243</v>
      </c>
      <c r="AK454" s="33">
        <f>0</f>
        <v>0</v>
      </c>
      <c r="AL454" s="33"/>
      <c r="AM454" s="4" t="s">
        <v>243</v>
      </c>
      <c r="AN454" s="6">
        <f>0</f>
        <v>0</v>
      </c>
      <c r="AO454" s="34" t="s">
        <v>243</v>
      </c>
      <c r="AP454" s="34"/>
      <c r="AQ454" s="6">
        <f>0</f>
        <v>0</v>
      </c>
      <c r="AR454" s="4" t="s">
        <v>243</v>
      </c>
      <c r="AS454" s="6">
        <f>0</f>
        <v>0</v>
      </c>
      <c r="AT454" s="4" t="s">
        <v>243</v>
      </c>
      <c r="AU454" s="6">
        <f>0</f>
        <v>0</v>
      </c>
      <c r="AV454" s="4" t="s">
        <v>243</v>
      </c>
      <c r="AW454" s="6">
        <f>0</f>
        <v>0</v>
      </c>
      <c r="AX454" s="4" t="s">
        <v>243</v>
      </c>
      <c r="AY454" s="33">
        <f>0</f>
        <v>0</v>
      </c>
      <c r="AZ454" s="33"/>
      <c r="BA454" s="33"/>
      <c r="BB454" s="4" t="s">
        <v>243</v>
      </c>
    </row>
    <row r="455" spans="1:54" s="1" customFormat="1" ht="14.1" customHeight="1">
      <c r="A455" s="41" t="s">
        <v>738</v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8" t="s">
        <v>762</v>
      </c>
      <c r="N455" s="38"/>
      <c r="O455" s="38" t="s">
        <v>741</v>
      </c>
      <c r="P455" s="38"/>
      <c r="Q455" s="38"/>
      <c r="R455" s="38" t="s">
        <v>68</v>
      </c>
      <c r="S455" s="38"/>
      <c r="T455" s="38"/>
      <c r="U455" s="33">
        <f>0</f>
        <v>0</v>
      </c>
      <c r="V455" s="33"/>
      <c r="W455" s="34" t="s">
        <v>243</v>
      </c>
      <c r="X455" s="34"/>
      <c r="Y455" s="33">
        <f>0</f>
        <v>0</v>
      </c>
      <c r="Z455" s="33"/>
      <c r="AA455" s="4" t="s">
        <v>243</v>
      </c>
      <c r="AB455" s="33">
        <f>0</f>
        <v>0</v>
      </c>
      <c r="AC455" s="33"/>
      <c r="AD455" s="4" t="s">
        <v>243</v>
      </c>
      <c r="AE455" s="33">
        <f>0</f>
        <v>0</v>
      </c>
      <c r="AF455" s="33"/>
      <c r="AG455" s="4" t="s">
        <v>243</v>
      </c>
      <c r="AH455" s="33">
        <f>0</f>
        <v>0</v>
      </c>
      <c r="AI455" s="33"/>
      <c r="AJ455" s="4" t="s">
        <v>243</v>
      </c>
      <c r="AK455" s="33">
        <f>0</f>
        <v>0</v>
      </c>
      <c r="AL455" s="33"/>
      <c r="AM455" s="4" t="s">
        <v>243</v>
      </c>
      <c r="AN455" s="6">
        <f>0</f>
        <v>0</v>
      </c>
      <c r="AO455" s="34" t="s">
        <v>243</v>
      </c>
      <c r="AP455" s="34"/>
      <c r="AQ455" s="6">
        <f>0</f>
        <v>0</v>
      </c>
      <c r="AR455" s="4" t="s">
        <v>243</v>
      </c>
      <c r="AS455" s="6">
        <f>0</f>
        <v>0</v>
      </c>
      <c r="AT455" s="4" t="s">
        <v>243</v>
      </c>
      <c r="AU455" s="6">
        <f>0</f>
        <v>0</v>
      </c>
      <c r="AV455" s="4" t="s">
        <v>243</v>
      </c>
      <c r="AW455" s="6">
        <f>0</f>
        <v>0</v>
      </c>
      <c r="AX455" s="4" t="s">
        <v>243</v>
      </c>
      <c r="AY455" s="33">
        <f>0</f>
        <v>0</v>
      </c>
      <c r="AZ455" s="33"/>
      <c r="BA455" s="33"/>
      <c r="BB455" s="4" t="s">
        <v>243</v>
      </c>
    </row>
    <row r="456" spans="1:54" s="1" customFormat="1" ht="14.1" customHeight="1">
      <c r="A456" s="35" t="s">
        <v>710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6" t="s">
        <v>16</v>
      </c>
      <c r="N456" s="36"/>
      <c r="O456" s="36" t="s">
        <v>16</v>
      </c>
      <c r="P456" s="36"/>
      <c r="Q456" s="36"/>
      <c r="R456" s="36" t="s">
        <v>16</v>
      </c>
      <c r="S456" s="36"/>
      <c r="T456" s="36"/>
      <c r="U456" s="29" t="s">
        <v>16</v>
      </c>
      <c r="V456" s="29"/>
      <c r="W456" s="29" t="s">
        <v>16</v>
      </c>
      <c r="X456" s="29"/>
      <c r="Y456" s="29" t="s">
        <v>16</v>
      </c>
      <c r="Z456" s="29"/>
      <c r="AA456" s="7" t="s">
        <v>16</v>
      </c>
      <c r="AB456" s="29" t="s">
        <v>16</v>
      </c>
      <c r="AC456" s="29"/>
      <c r="AD456" s="7" t="s">
        <v>16</v>
      </c>
      <c r="AE456" s="29" t="s">
        <v>16</v>
      </c>
      <c r="AF456" s="29"/>
      <c r="AG456" s="7" t="s">
        <v>16</v>
      </c>
      <c r="AH456" s="29" t="s">
        <v>16</v>
      </c>
      <c r="AI456" s="29"/>
      <c r="AJ456" s="7" t="s">
        <v>16</v>
      </c>
      <c r="AK456" s="29" t="s">
        <v>16</v>
      </c>
      <c r="AL456" s="29"/>
      <c r="AM456" s="7" t="s">
        <v>16</v>
      </c>
      <c r="AN456" s="7" t="s">
        <v>16</v>
      </c>
      <c r="AO456" s="29" t="s">
        <v>16</v>
      </c>
      <c r="AP456" s="29"/>
      <c r="AQ456" s="7" t="s">
        <v>16</v>
      </c>
      <c r="AR456" s="7" t="s">
        <v>16</v>
      </c>
      <c r="AS456" s="7" t="s">
        <v>16</v>
      </c>
      <c r="AT456" s="7" t="s">
        <v>16</v>
      </c>
      <c r="AU456" s="7" t="s">
        <v>16</v>
      </c>
      <c r="AV456" s="7" t="s">
        <v>16</v>
      </c>
      <c r="AW456" s="7" t="s">
        <v>16</v>
      </c>
      <c r="AX456" s="7" t="s">
        <v>16</v>
      </c>
      <c r="AY456" s="29" t="s">
        <v>16</v>
      </c>
      <c r="AZ456" s="29"/>
      <c r="BA456" s="29"/>
      <c r="BB456" s="7" t="s">
        <v>16</v>
      </c>
    </row>
    <row r="457" spans="1:54" s="1" customFormat="1" ht="14.1" customHeight="1">
      <c r="A457" s="30" t="s">
        <v>711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1" t="s">
        <v>763</v>
      </c>
      <c r="N457" s="31"/>
      <c r="O457" s="31" t="s">
        <v>741</v>
      </c>
      <c r="P457" s="31"/>
      <c r="Q457" s="31"/>
      <c r="R457" s="31" t="s">
        <v>68</v>
      </c>
      <c r="S457" s="31"/>
      <c r="T457" s="31"/>
      <c r="U457" s="27">
        <f>0</f>
        <v>0</v>
      </c>
      <c r="V457" s="27"/>
      <c r="W457" s="28" t="s">
        <v>243</v>
      </c>
      <c r="X457" s="28"/>
      <c r="Y457" s="27">
        <f>0</f>
        <v>0</v>
      </c>
      <c r="Z457" s="27"/>
      <c r="AA457" s="14" t="s">
        <v>243</v>
      </c>
      <c r="AB457" s="27">
        <f>0</f>
        <v>0</v>
      </c>
      <c r="AC457" s="27"/>
      <c r="AD457" s="14" t="s">
        <v>243</v>
      </c>
      <c r="AE457" s="27">
        <f>0</f>
        <v>0</v>
      </c>
      <c r="AF457" s="27"/>
      <c r="AG457" s="14" t="s">
        <v>243</v>
      </c>
      <c r="AH457" s="27">
        <f>0</f>
        <v>0</v>
      </c>
      <c r="AI457" s="27"/>
      <c r="AJ457" s="14" t="s">
        <v>243</v>
      </c>
      <c r="AK457" s="27">
        <f>0</f>
        <v>0</v>
      </c>
      <c r="AL457" s="27"/>
      <c r="AM457" s="14" t="s">
        <v>243</v>
      </c>
      <c r="AN457" s="8">
        <f>0</f>
        <v>0</v>
      </c>
      <c r="AO457" s="28" t="s">
        <v>243</v>
      </c>
      <c r="AP457" s="28"/>
      <c r="AQ457" s="8">
        <f>0</f>
        <v>0</v>
      </c>
      <c r="AR457" s="14" t="s">
        <v>243</v>
      </c>
      <c r="AS457" s="8">
        <f>0</f>
        <v>0</v>
      </c>
      <c r="AT457" s="14" t="s">
        <v>243</v>
      </c>
      <c r="AU457" s="8">
        <f>0</f>
        <v>0</v>
      </c>
      <c r="AV457" s="14" t="s">
        <v>243</v>
      </c>
      <c r="AW457" s="8">
        <f>0</f>
        <v>0</v>
      </c>
      <c r="AX457" s="14" t="s">
        <v>243</v>
      </c>
      <c r="AY457" s="27">
        <f>0</f>
        <v>0</v>
      </c>
      <c r="AZ457" s="27"/>
      <c r="BA457" s="27"/>
      <c r="BB457" s="14" t="s">
        <v>243</v>
      </c>
    </row>
    <row r="458" spans="1:54" s="1" customFormat="1" ht="14.1" customHeight="1">
      <c r="A458" s="42" t="s">
        <v>713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38" t="s">
        <v>764</v>
      </c>
      <c r="N458" s="38"/>
      <c r="O458" s="38" t="s">
        <v>741</v>
      </c>
      <c r="P458" s="38"/>
      <c r="Q458" s="38"/>
      <c r="R458" s="38" t="s">
        <v>68</v>
      </c>
      <c r="S458" s="38"/>
      <c r="T458" s="38"/>
      <c r="U458" s="33">
        <f>0</f>
        <v>0</v>
      </c>
      <c r="V458" s="33"/>
      <c r="W458" s="34" t="s">
        <v>243</v>
      </c>
      <c r="X458" s="34"/>
      <c r="Y458" s="33">
        <f>0</f>
        <v>0</v>
      </c>
      <c r="Z458" s="33"/>
      <c r="AA458" s="4" t="s">
        <v>243</v>
      </c>
      <c r="AB458" s="33">
        <f>0</f>
        <v>0</v>
      </c>
      <c r="AC458" s="33"/>
      <c r="AD458" s="4" t="s">
        <v>243</v>
      </c>
      <c r="AE458" s="33">
        <f>0</f>
        <v>0</v>
      </c>
      <c r="AF458" s="33"/>
      <c r="AG458" s="4" t="s">
        <v>243</v>
      </c>
      <c r="AH458" s="33">
        <f>0</f>
        <v>0</v>
      </c>
      <c r="AI458" s="33"/>
      <c r="AJ458" s="4" t="s">
        <v>243</v>
      </c>
      <c r="AK458" s="33">
        <f>0</f>
        <v>0</v>
      </c>
      <c r="AL458" s="33"/>
      <c r="AM458" s="4" t="s">
        <v>243</v>
      </c>
      <c r="AN458" s="6">
        <f>0</f>
        <v>0</v>
      </c>
      <c r="AO458" s="34" t="s">
        <v>243</v>
      </c>
      <c r="AP458" s="34"/>
      <c r="AQ458" s="6">
        <f>0</f>
        <v>0</v>
      </c>
      <c r="AR458" s="4" t="s">
        <v>243</v>
      </c>
      <c r="AS458" s="6">
        <f>0</f>
        <v>0</v>
      </c>
      <c r="AT458" s="4" t="s">
        <v>243</v>
      </c>
      <c r="AU458" s="6">
        <f>0</f>
        <v>0</v>
      </c>
      <c r="AV458" s="4" t="s">
        <v>243</v>
      </c>
      <c r="AW458" s="6">
        <f>0</f>
        <v>0</v>
      </c>
      <c r="AX458" s="4" t="s">
        <v>243</v>
      </c>
      <c r="AY458" s="33">
        <f>0</f>
        <v>0</v>
      </c>
      <c r="AZ458" s="33"/>
      <c r="BA458" s="33"/>
      <c r="BB458" s="4" t="s">
        <v>243</v>
      </c>
    </row>
    <row r="459" spans="1:54" s="1" customFormat="1" ht="14.1" customHeight="1">
      <c r="A459" s="41" t="s">
        <v>743</v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8" t="s">
        <v>765</v>
      </c>
      <c r="N459" s="38"/>
      <c r="O459" s="38" t="s">
        <v>67</v>
      </c>
      <c r="P459" s="38"/>
      <c r="Q459" s="38"/>
      <c r="R459" s="38" t="s">
        <v>68</v>
      </c>
      <c r="S459" s="38"/>
      <c r="T459" s="38"/>
      <c r="U459" s="33">
        <f>1253082</f>
        <v>1253082</v>
      </c>
      <c r="V459" s="33"/>
      <c r="W459" s="34" t="s">
        <v>243</v>
      </c>
      <c r="X459" s="34"/>
      <c r="Y459" s="33">
        <f>0</f>
        <v>0</v>
      </c>
      <c r="Z459" s="33"/>
      <c r="AA459" s="4" t="s">
        <v>243</v>
      </c>
      <c r="AB459" s="33">
        <f>0</f>
        <v>0</v>
      </c>
      <c r="AC459" s="33"/>
      <c r="AD459" s="4" t="s">
        <v>243</v>
      </c>
      <c r="AE459" s="33">
        <f>0</f>
        <v>0</v>
      </c>
      <c r="AF459" s="33"/>
      <c r="AG459" s="4" t="s">
        <v>243</v>
      </c>
      <c r="AH459" s="33">
        <f>0</f>
        <v>0</v>
      </c>
      <c r="AI459" s="33"/>
      <c r="AJ459" s="4" t="s">
        <v>243</v>
      </c>
      <c r="AK459" s="33">
        <f>1253082</f>
        <v>1253082</v>
      </c>
      <c r="AL459" s="33"/>
      <c r="AM459" s="4" t="s">
        <v>243</v>
      </c>
      <c r="AN459" s="6">
        <f>1100996.92</f>
        <v>1100996.92</v>
      </c>
      <c r="AO459" s="34" t="s">
        <v>243</v>
      </c>
      <c r="AP459" s="34"/>
      <c r="AQ459" s="6">
        <f>0</f>
        <v>0</v>
      </c>
      <c r="AR459" s="4" t="s">
        <v>243</v>
      </c>
      <c r="AS459" s="6">
        <f>0</f>
        <v>0</v>
      </c>
      <c r="AT459" s="4" t="s">
        <v>243</v>
      </c>
      <c r="AU459" s="6">
        <f>0</f>
        <v>0</v>
      </c>
      <c r="AV459" s="4" t="s">
        <v>243</v>
      </c>
      <c r="AW459" s="6">
        <f>0</f>
        <v>0</v>
      </c>
      <c r="AX459" s="4" t="s">
        <v>243</v>
      </c>
      <c r="AY459" s="33">
        <f>1100996.92</f>
        <v>1100996.92</v>
      </c>
      <c r="AZ459" s="33"/>
      <c r="BA459" s="33"/>
      <c r="BB459" s="4" t="s">
        <v>243</v>
      </c>
    </row>
    <row r="460" spans="1:54" s="1" customFormat="1" ht="14.1" customHeight="1">
      <c r="A460" s="35" t="s">
        <v>710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6" t="s">
        <v>16</v>
      </c>
      <c r="N460" s="36"/>
      <c r="O460" s="36" t="s">
        <v>16</v>
      </c>
      <c r="P460" s="36"/>
      <c r="Q460" s="36"/>
      <c r="R460" s="36" t="s">
        <v>16</v>
      </c>
      <c r="S460" s="36"/>
      <c r="T460" s="36"/>
      <c r="U460" s="29" t="s">
        <v>16</v>
      </c>
      <c r="V460" s="29"/>
      <c r="W460" s="29" t="s">
        <v>16</v>
      </c>
      <c r="X460" s="29"/>
      <c r="Y460" s="29" t="s">
        <v>16</v>
      </c>
      <c r="Z460" s="29"/>
      <c r="AA460" s="7" t="s">
        <v>16</v>
      </c>
      <c r="AB460" s="29" t="s">
        <v>16</v>
      </c>
      <c r="AC460" s="29"/>
      <c r="AD460" s="7" t="s">
        <v>16</v>
      </c>
      <c r="AE460" s="29" t="s">
        <v>16</v>
      </c>
      <c r="AF460" s="29"/>
      <c r="AG460" s="7" t="s">
        <v>16</v>
      </c>
      <c r="AH460" s="29" t="s">
        <v>16</v>
      </c>
      <c r="AI460" s="29"/>
      <c r="AJ460" s="7" t="s">
        <v>16</v>
      </c>
      <c r="AK460" s="29" t="s">
        <v>16</v>
      </c>
      <c r="AL460" s="29"/>
      <c r="AM460" s="7" t="s">
        <v>16</v>
      </c>
      <c r="AN460" s="7" t="s">
        <v>16</v>
      </c>
      <c r="AO460" s="29" t="s">
        <v>16</v>
      </c>
      <c r="AP460" s="29"/>
      <c r="AQ460" s="7" t="s">
        <v>16</v>
      </c>
      <c r="AR460" s="7" t="s">
        <v>16</v>
      </c>
      <c r="AS460" s="7" t="s">
        <v>16</v>
      </c>
      <c r="AT460" s="7" t="s">
        <v>16</v>
      </c>
      <c r="AU460" s="7" t="s">
        <v>16</v>
      </c>
      <c r="AV460" s="7" t="s">
        <v>16</v>
      </c>
      <c r="AW460" s="7" t="s">
        <v>16</v>
      </c>
      <c r="AX460" s="7" t="s">
        <v>16</v>
      </c>
      <c r="AY460" s="29" t="s">
        <v>16</v>
      </c>
      <c r="AZ460" s="29"/>
      <c r="BA460" s="29"/>
      <c r="BB460" s="7" t="s">
        <v>16</v>
      </c>
    </row>
    <row r="461" spans="1:54" s="1" customFormat="1" ht="14.1" customHeight="1">
      <c r="A461" s="30" t="s">
        <v>711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1" t="s">
        <v>766</v>
      </c>
      <c r="N461" s="31"/>
      <c r="O461" s="31" t="s">
        <v>67</v>
      </c>
      <c r="P461" s="31"/>
      <c r="Q461" s="31"/>
      <c r="R461" s="31" t="s">
        <v>68</v>
      </c>
      <c r="S461" s="31"/>
      <c r="T461" s="31"/>
      <c r="U461" s="27">
        <f>0</f>
        <v>0</v>
      </c>
      <c r="V461" s="27"/>
      <c r="W461" s="28" t="s">
        <v>243</v>
      </c>
      <c r="X461" s="28"/>
      <c r="Y461" s="27">
        <f>0</f>
        <v>0</v>
      </c>
      <c r="Z461" s="27"/>
      <c r="AA461" s="14" t="s">
        <v>243</v>
      </c>
      <c r="AB461" s="27">
        <f>0</f>
        <v>0</v>
      </c>
      <c r="AC461" s="27"/>
      <c r="AD461" s="14" t="s">
        <v>243</v>
      </c>
      <c r="AE461" s="27">
        <f>0</f>
        <v>0</v>
      </c>
      <c r="AF461" s="27"/>
      <c r="AG461" s="14" t="s">
        <v>243</v>
      </c>
      <c r="AH461" s="27">
        <f>0</f>
        <v>0</v>
      </c>
      <c r="AI461" s="27"/>
      <c r="AJ461" s="14" t="s">
        <v>243</v>
      </c>
      <c r="AK461" s="27">
        <f>0</f>
        <v>0</v>
      </c>
      <c r="AL461" s="27"/>
      <c r="AM461" s="14" t="s">
        <v>243</v>
      </c>
      <c r="AN461" s="8">
        <f>0</f>
        <v>0</v>
      </c>
      <c r="AO461" s="28" t="s">
        <v>243</v>
      </c>
      <c r="AP461" s="28"/>
      <c r="AQ461" s="8">
        <f>0</f>
        <v>0</v>
      </c>
      <c r="AR461" s="14" t="s">
        <v>243</v>
      </c>
      <c r="AS461" s="8">
        <f>0</f>
        <v>0</v>
      </c>
      <c r="AT461" s="14" t="s">
        <v>243</v>
      </c>
      <c r="AU461" s="8">
        <f>0</f>
        <v>0</v>
      </c>
      <c r="AV461" s="14" t="s">
        <v>243</v>
      </c>
      <c r="AW461" s="8">
        <f>0</f>
        <v>0</v>
      </c>
      <c r="AX461" s="14" t="s">
        <v>243</v>
      </c>
      <c r="AY461" s="27">
        <f>0</f>
        <v>0</v>
      </c>
      <c r="AZ461" s="27"/>
      <c r="BA461" s="27"/>
      <c r="BB461" s="14" t="s">
        <v>243</v>
      </c>
    </row>
    <row r="462" spans="1:54" s="1" customFormat="1" ht="14.1" customHeight="1">
      <c r="A462" s="42" t="s">
        <v>713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38" t="s">
        <v>767</v>
      </c>
      <c r="N462" s="38"/>
      <c r="O462" s="38" t="s">
        <v>67</v>
      </c>
      <c r="P462" s="38"/>
      <c r="Q462" s="38"/>
      <c r="R462" s="38" t="s">
        <v>68</v>
      </c>
      <c r="S462" s="38"/>
      <c r="T462" s="38"/>
      <c r="U462" s="33">
        <f>0</f>
        <v>0</v>
      </c>
      <c r="V462" s="33"/>
      <c r="W462" s="34" t="s">
        <v>243</v>
      </c>
      <c r="X462" s="34"/>
      <c r="Y462" s="33">
        <f>0</f>
        <v>0</v>
      </c>
      <c r="Z462" s="33"/>
      <c r="AA462" s="4" t="s">
        <v>243</v>
      </c>
      <c r="AB462" s="33">
        <f>0</f>
        <v>0</v>
      </c>
      <c r="AC462" s="33"/>
      <c r="AD462" s="4" t="s">
        <v>243</v>
      </c>
      <c r="AE462" s="33">
        <f>0</f>
        <v>0</v>
      </c>
      <c r="AF462" s="33"/>
      <c r="AG462" s="4" t="s">
        <v>243</v>
      </c>
      <c r="AH462" s="33">
        <f>0</f>
        <v>0</v>
      </c>
      <c r="AI462" s="33"/>
      <c r="AJ462" s="4" t="s">
        <v>243</v>
      </c>
      <c r="AK462" s="33">
        <f>0</f>
        <v>0</v>
      </c>
      <c r="AL462" s="33"/>
      <c r="AM462" s="4" t="s">
        <v>243</v>
      </c>
      <c r="AN462" s="6">
        <f>0</f>
        <v>0</v>
      </c>
      <c r="AO462" s="34" t="s">
        <v>243</v>
      </c>
      <c r="AP462" s="34"/>
      <c r="AQ462" s="6">
        <f>0</f>
        <v>0</v>
      </c>
      <c r="AR462" s="4" t="s">
        <v>243</v>
      </c>
      <c r="AS462" s="6">
        <f>0</f>
        <v>0</v>
      </c>
      <c r="AT462" s="4" t="s">
        <v>243</v>
      </c>
      <c r="AU462" s="6">
        <f>0</f>
        <v>0</v>
      </c>
      <c r="AV462" s="4" t="s">
        <v>243</v>
      </c>
      <c r="AW462" s="6">
        <f>0</f>
        <v>0</v>
      </c>
      <c r="AX462" s="4" t="s">
        <v>243</v>
      </c>
      <c r="AY462" s="33">
        <f>0</f>
        <v>0</v>
      </c>
      <c r="AZ462" s="33"/>
      <c r="BA462" s="33"/>
      <c r="BB462" s="4" t="s">
        <v>243</v>
      </c>
    </row>
    <row r="463" spans="1:54" s="1" customFormat="1" ht="24" customHeight="1">
      <c r="A463" s="41" t="s">
        <v>768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4" t="s">
        <v>769</v>
      </c>
      <c r="N463" s="44"/>
      <c r="O463" s="44" t="s">
        <v>67</v>
      </c>
      <c r="P463" s="44"/>
      <c r="Q463" s="44"/>
      <c r="R463" s="44" t="s">
        <v>68</v>
      </c>
      <c r="S463" s="44"/>
      <c r="T463" s="44"/>
      <c r="U463" s="33">
        <f>946979.4</f>
        <v>946979.4</v>
      </c>
      <c r="V463" s="33"/>
      <c r="W463" s="34" t="s">
        <v>243</v>
      </c>
      <c r="X463" s="34"/>
      <c r="Y463" s="33">
        <f>0</f>
        <v>0</v>
      </c>
      <c r="Z463" s="33"/>
      <c r="AA463" s="4" t="s">
        <v>243</v>
      </c>
      <c r="AB463" s="33">
        <f>0</f>
        <v>0</v>
      </c>
      <c r="AC463" s="33"/>
      <c r="AD463" s="4" t="s">
        <v>243</v>
      </c>
      <c r="AE463" s="33">
        <f>0</f>
        <v>0</v>
      </c>
      <c r="AF463" s="33"/>
      <c r="AG463" s="4" t="s">
        <v>243</v>
      </c>
      <c r="AH463" s="33">
        <f>0</f>
        <v>0</v>
      </c>
      <c r="AI463" s="33"/>
      <c r="AJ463" s="4" t="s">
        <v>243</v>
      </c>
      <c r="AK463" s="33">
        <f>946979.4</f>
        <v>946979.4</v>
      </c>
      <c r="AL463" s="33"/>
      <c r="AM463" s="4" t="s">
        <v>243</v>
      </c>
      <c r="AN463" s="4" t="s">
        <v>243</v>
      </c>
      <c r="AO463" s="34" t="s">
        <v>243</v>
      </c>
      <c r="AP463" s="34"/>
      <c r="AQ463" s="4" t="s">
        <v>243</v>
      </c>
      <c r="AR463" s="4" t="s">
        <v>243</v>
      </c>
      <c r="AS463" s="4" t="s">
        <v>243</v>
      </c>
      <c r="AT463" s="4" t="s">
        <v>243</v>
      </c>
      <c r="AU463" s="4" t="s">
        <v>243</v>
      </c>
      <c r="AV463" s="4" t="s">
        <v>243</v>
      </c>
      <c r="AW463" s="4" t="s">
        <v>243</v>
      </c>
      <c r="AX463" s="4" t="s">
        <v>243</v>
      </c>
      <c r="AY463" s="34" t="s">
        <v>243</v>
      </c>
      <c r="AZ463" s="34"/>
      <c r="BA463" s="34"/>
      <c r="BB463" s="4" t="s">
        <v>243</v>
      </c>
    </row>
    <row r="464" spans="1:54" s="1" customFormat="1" ht="14.1" customHeight="1">
      <c r="A464" s="35" t="s">
        <v>770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6" t="s">
        <v>16</v>
      </c>
      <c r="N464" s="36"/>
      <c r="O464" s="36" t="s">
        <v>16</v>
      </c>
      <c r="P464" s="36"/>
      <c r="Q464" s="36"/>
      <c r="R464" s="36" t="s">
        <v>16</v>
      </c>
      <c r="S464" s="36"/>
      <c r="T464" s="36"/>
      <c r="U464" s="29" t="s">
        <v>16</v>
      </c>
      <c r="V464" s="29"/>
      <c r="W464" s="32" t="s">
        <v>16</v>
      </c>
      <c r="X464" s="32"/>
      <c r="Y464" s="29" t="s">
        <v>16</v>
      </c>
      <c r="Z464" s="29"/>
      <c r="AA464" s="12" t="s">
        <v>16</v>
      </c>
      <c r="AB464" s="29" t="s">
        <v>16</v>
      </c>
      <c r="AC464" s="29"/>
      <c r="AD464" s="12" t="s">
        <v>16</v>
      </c>
      <c r="AE464" s="29" t="s">
        <v>16</v>
      </c>
      <c r="AF464" s="29"/>
      <c r="AG464" s="12" t="s">
        <v>16</v>
      </c>
      <c r="AH464" s="29" t="s">
        <v>16</v>
      </c>
      <c r="AI464" s="29"/>
      <c r="AJ464" s="12" t="s">
        <v>16</v>
      </c>
      <c r="AK464" s="29" t="s">
        <v>16</v>
      </c>
      <c r="AL464" s="29"/>
      <c r="AM464" s="12" t="s">
        <v>16</v>
      </c>
      <c r="AN464" s="7" t="s">
        <v>16</v>
      </c>
      <c r="AO464" s="32" t="s">
        <v>16</v>
      </c>
      <c r="AP464" s="32"/>
      <c r="AQ464" s="7" t="s">
        <v>16</v>
      </c>
      <c r="AR464" s="12" t="s">
        <v>16</v>
      </c>
      <c r="AS464" s="7" t="s">
        <v>16</v>
      </c>
      <c r="AT464" s="12" t="s">
        <v>16</v>
      </c>
      <c r="AU464" s="7" t="s">
        <v>16</v>
      </c>
      <c r="AV464" s="12" t="s">
        <v>16</v>
      </c>
      <c r="AW464" s="7" t="s">
        <v>16</v>
      </c>
      <c r="AX464" s="12" t="s">
        <v>16</v>
      </c>
      <c r="AY464" s="29" t="s">
        <v>16</v>
      </c>
      <c r="AZ464" s="29"/>
      <c r="BA464" s="29"/>
      <c r="BB464" s="12" t="s">
        <v>16</v>
      </c>
    </row>
    <row r="465" spans="1:54" s="1" customFormat="1" ht="14.1" customHeight="1">
      <c r="A465" s="30" t="s">
        <v>771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1" t="s">
        <v>772</v>
      </c>
      <c r="N465" s="31"/>
      <c r="O465" s="31" t="s">
        <v>67</v>
      </c>
      <c r="P465" s="31"/>
      <c r="Q465" s="31"/>
      <c r="R465" s="31" t="s">
        <v>72</v>
      </c>
      <c r="S465" s="31"/>
      <c r="T465" s="31"/>
      <c r="U465" s="27">
        <f>798443.32</f>
        <v>798443.32</v>
      </c>
      <c r="V465" s="27"/>
      <c r="W465" s="28" t="s">
        <v>243</v>
      </c>
      <c r="X465" s="28"/>
      <c r="Y465" s="27">
        <f>0</f>
        <v>0</v>
      </c>
      <c r="Z465" s="27"/>
      <c r="AA465" s="14" t="s">
        <v>243</v>
      </c>
      <c r="AB465" s="27">
        <f>0</f>
        <v>0</v>
      </c>
      <c r="AC465" s="27"/>
      <c r="AD465" s="14" t="s">
        <v>243</v>
      </c>
      <c r="AE465" s="27">
        <f>0</f>
        <v>0</v>
      </c>
      <c r="AF465" s="27"/>
      <c r="AG465" s="14" t="s">
        <v>243</v>
      </c>
      <c r="AH465" s="27">
        <f>0</f>
        <v>0</v>
      </c>
      <c r="AI465" s="27"/>
      <c r="AJ465" s="14" t="s">
        <v>243</v>
      </c>
      <c r="AK465" s="27">
        <f>798443.32</f>
        <v>798443.32</v>
      </c>
      <c r="AL465" s="27"/>
      <c r="AM465" s="14" t="s">
        <v>243</v>
      </c>
      <c r="AN465" s="14" t="s">
        <v>243</v>
      </c>
      <c r="AO465" s="28" t="s">
        <v>243</v>
      </c>
      <c r="AP465" s="28"/>
      <c r="AQ465" s="14" t="s">
        <v>243</v>
      </c>
      <c r="AR465" s="14" t="s">
        <v>243</v>
      </c>
      <c r="AS465" s="14" t="s">
        <v>243</v>
      </c>
      <c r="AT465" s="14" t="s">
        <v>243</v>
      </c>
      <c r="AU465" s="14" t="s">
        <v>243</v>
      </c>
      <c r="AV465" s="14" t="s">
        <v>243</v>
      </c>
      <c r="AW465" s="14" t="s">
        <v>243</v>
      </c>
      <c r="AX465" s="14" t="s">
        <v>243</v>
      </c>
      <c r="AY465" s="28" t="s">
        <v>243</v>
      </c>
      <c r="AZ465" s="28"/>
      <c r="BA465" s="28"/>
      <c r="BB465" s="14" t="s">
        <v>243</v>
      </c>
    </row>
    <row r="466" spans="1:54" s="1" customFormat="1" ht="14.1" customHeight="1">
      <c r="A466" s="40" t="s">
        <v>197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6" t="s">
        <v>16</v>
      </c>
      <c r="N466" s="36"/>
      <c r="O466" s="36" t="s">
        <v>16</v>
      </c>
      <c r="P466" s="36"/>
      <c r="Q466" s="36"/>
      <c r="R466" s="36" t="s">
        <v>16</v>
      </c>
      <c r="S466" s="36"/>
      <c r="T466" s="36"/>
      <c r="U466" s="29" t="s">
        <v>16</v>
      </c>
      <c r="V466" s="29"/>
      <c r="W466" s="32" t="s">
        <v>16</v>
      </c>
      <c r="X466" s="32"/>
      <c r="Y466" s="29" t="s">
        <v>16</v>
      </c>
      <c r="Z466" s="29"/>
      <c r="AA466" s="12" t="s">
        <v>16</v>
      </c>
      <c r="AB466" s="29" t="s">
        <v>16</v>
      </c>
      <c r="AC466" s="29"/>
      <c r="AD466" s="12" t="s">
        <v>16</v>
      </c>
      <c r="AE466" s="29" t="s">
        <v>16</v>
      </c>
      <c r="AF466" s="29"/>
      <c r="AG466" s="12" t="s">
        <v>16</v>
      </c>
      <c r="AH466" s="29" t="s">
        <v>16</v>
      </c>
      <c r="AI466" s="29"/>
      <c r="AJ466" s="12" t="s">
        <v>16</v>
      </c>
      <c r="AK466" s="29" t="s">
        <v>16</v>
      </c>
      <c r="AL466" s="29"/>
      <c r="AM466" s="12" t="s">
        <v>16</v>
      </c>
      <c r="AN466" s="7" t="s">
        <v>16</v>
      </c>
      <c r="AO466" s="32" t="s">
        <v>16</v>
      </c>
      <c r="AP466" s="32"/>
      <c r="AQ466" s="7" t="s">
        <v>16</v>
      </c>
      <c r="AR466" s="12" t="s">
        <v>16</v>
      </c>
      <c r="AS466" s="7" t="s">
        <v>16</v>
      </c>
      <c r="AT466" s="12" t="s">
        <v>16</v>
      </c>
      <c r="AU466" s="7" t="s">
        <v>16</v>
      </c>
      <c r="AV466" s="12" t="s">
        <v>16</v>
      </c>
      <c r="AW466" s="7" t="s">
        <v>16</v>
      </c>
      <c r="AX466" s="12" t="s">
        <v>16</v>
      </c>
      <c r="AY466" s="29" t="s">
        <v>16</v>
      </c>
      <c r="AZ466" s="29"/>
      <c r="BA466" s="29"/>
      <c r="BB466" s="12" t="s">
        <v>16</v>
      </c>
    </row>
    <row r="467" spans="1:54" s="1" customFormat="1" ht="14.1" customHeight="1">
      <c r="A467" s="39" t="s">
        <v>773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1" t="s">
        <v>774</v>
      </c>
      <c r="N467" s="31"/>
      <c r="O467" s="31" t="s">
        <v>67</v>
      </c>
      <c r="P467" s="31"/>
      <c r="Q467" s="31"/>
      <c r="R467" s="31" t="s">
        <v>68</v>
      </c>
      <c r="S467" s="31"/>
      <c r="T467" s="31"/>
      <c r="U467" s="27">
        <f>4204.92</f>
        <v>4204.92</v>
      </c>
      <c r="V467" s="27"/>
      <c r="W467" s="28" t="s">
        <v>243</v>
      </c>
      <c r="X467" s="28"/>
      <c r="Y467" s="27">
        <f>0</f>
        <v>0</v>
      </c>
      <c r="Z467" s="27"/>
      <c r="AA467" s="14" t="s">
        <v>243</v>
      </c>
      <c r="AB467" s="27">
        <f>0</f>
        <v>0</v>
      </c>
      <c r="AC467" s="27"/>
      <c r="AD467" s="14" t="s">
        <v>243</v>
      </c>
      <c r="AE467" s="27">
        <f>0</f>
        <v>0</v>
      </c>
      <c r="AF467" s="27"/>
      <c r="AG467" s="14" t="s">
        <v>243</v>
      </c>
      <c r="AH467" s="27">
        <f>0</f>
        <v>0</v>
      </c>
      <c r="AI467" s="27"/>
      <c r="AJ467" s="14" t="s">
        <v>243</v>
      </c>
      <c r="AK467" s="27">
        <f>4204.92</f>
        <v>4204.92</v>
      </c>
      <c r="AL467" s="27"/>
      <c r="AM467" s="14" t="s">
        <v>243</v>
      </c>
      <c r="AN467" s="14" t="s">
        <v>243</v>
      </c>
      <c r="AO467" s="28" t="s">
        <v>243</v>
      </c>
      <c r="AP467" s="28"/>
      <c r="AQ467" s="14" t="s">
        <v>243</v>
      </c>
      <c r="AR467" s="14" t="s">
        <v>243</v>
      </c>
      <c r="AS467" s="14" t="s">
        <v>243</v>
      </c>
      <c r="AT467" s="14" t="s">
        <v>243</v>
      </c>
      <c r="AU467" s="14" t="s">
        <v>243</v>
      </c>
      <c r="AV467" s="14" t="s">
        <v>243</v>
      </c>
      <c r="AW467" s="14" t="s">
        <v>243</v>
      </c>
      <c r="AX467" s="14" t="s">
        <v>243</v>
      </c>
      <c r="AY467" s="28" t="s">
        <v>243</v>
      </c>
      <c r="AZ467" s="28"/>
      <c r="BA467" s="28"/>
      <c r="BB467" s="14" t="s">
        <v>243</v>
      </c>
    </row>
    <row r="468" spans="1:54" s="1" customFormat="1" ht="14.1" customHeight="1">
      <c r="A468" s="35" t="s">
        <v>775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6" t="s">
        <v>16</v>
      </c>
      <c r="N468" s="36"/>
      <c r="O468" s="36" t="s">
        <v>16</v>
      </c>
      <c r="P468" s="36"/>
      <c r="Q468" s="36"/>
      <c r="R468" s="36" t="s">
        <v>16</v>
      </c>
      <c r="S468" s="36"/>
      <c r="T468" s="36"/>
      <c r="U468" s="29" t="s">
        <v>16</v>
      </c>
      <c r="V468" s="29"/>
      <c r="W468" s="32" t="s">
        <v>16</v>
      </c>
      <c r="X468" s="32"/>
      <c r="Y468" s="29" t="s">
        <v>16</v>
      </c>
      <c r="Z468" s="29"/>
      <c r="AA468" s="12" t="s">
        <v>16</v>
      </c>
      <c r="AB468" s="29" t="s">
        <v>16</v>
      </c>
      <c r="AC468" s="29"/>
      <c r="AD468" s="12" t="s">
        <v>16</v>
      </c>
      <c r="AE468" s="29" t="s">
        <v>16</v>
      </c>
      <c r="AF468" s="29"/>
      <c r="AG468" s="12" t="s">
        <v>16</v>
      </c>
      <c r="AH468" s="29" t="s">
        <v>16</v>
      </c>
      <c r="AI468" s="29"/>
      <c r="AJ468" s="12" t="s">
        <v>16</v>
      </c>
      <c r="AK468" s="29" t="s">
        <v>16</v>
      </c>
      <c r="AL468" s="29"/>
      <c r="AM468" s="12" t="s">
        <v>16</v>
      </c>
      <c r="AN468" s="7" t="s">
        <v>16</v>
      </c>
      <c r="AO468" s="32" t="s">
        <v>16</v>
      </c>
      <c r="AP468" s="32"/>
      <c r="AQ468" s="7" t="s">
        <v>16</v>
      </c>
      <c r="AR468" s="12" t="s">
        <v>16</v>
      </c>
      <c r="AS468" s="7" t="s">
        <v>16</v>
      </c>
      <c r="AT468" s="12" t="s">
        <v>16</v>
      </c>
      <c r="AU468" s="7" t="s">
        <v>16</v>
      </c>
      <c r="AV468" s="12" t="s">
        <v>16</v>
      </c>
      <c r="AW468" s="7" t="s">
        <v>16</v>
      </c>
      <c r="AX468" s="12" t="s">
        <v>16</v>
      </c>
      <c r="AY468" s="29" t="s">
        <v>16</v>
      </c>
      <c r="AZ468" s="29"/>
      <c r="BA468" s="29"/>
      <c r="BB468" s="12" t="s">
        <v>16</v>
      </c>
    </row>
    <row r="469" spans="1:54" s="1" customFormat="1" ht="14.1" customHeight="1">
      <c r="A469" s="30" t="s">
        <v>771</v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1" t="s">
        <v>776</v>
      </c>
      <c r="N469" s="31"/>
      <c r="O469" s="31" t="s">
        <v>67</v>
      </c>
      <c r="P469" s="31"/>
      <c r="Q469" s="31"/>
      <c r="R469" s="31" t="s">
        <v>72</v>
      </c>
      <c r="S469" s="31"/>
      <c r="T469" s="31"/>
      <c r="U469" s="27">
        <f>-4397.81</f>
        <v>-4397.8100000000004</v>
      </c>
      <c r="V469" s="27"/>
      <c r="W469" s="28" t="s">
        <v>243</v>
      </c>
      <c r="X469" s="28"/>
      <c r="Y469" s="27">
        <f>0</f>
        <v>0</v>
      </c>
      <c r="Z469" s="27"/>
      <c r="AA469" s="14" t="s">
        <v>243</v>
      </c>
      <c r="AB469" s="27">
        <f>0</f>
        <v>0</v>
      </c>
      <c r="AC469" s="27"/>
      <c r="AD469" s="14" t="s">
        <v>243</v>
      </c>
      <c r="AE469" s="27">
        <f>0</f>
        <v>0</v>
      </c>
      <c r="AF469" s="27"/>
      <c r="AG469" s="14" t="s">
        <v>243</v>
      </c>
      <c r="AH469" s="27">
        <f>0</f>
        <v>0</v>
      </c>
      <c r="AI469" s="27"/>
      <c r="AJ469" s="14" t="s">
        <v>243</v>
      </c>
      <c r="AK469" s="27">
        <f>-4397.81</f>
        <v>-4397.8100000000004</v>
      </c>
      <c r="AL469" s="27"/>
      <c r="AM469" s="14" t="s">
        <v>243</v>
      </c>
      <c r="AN469" s="14" t="s">
        <v>243</v>
      </c>
      <c r="AO469" s="28" t="s">
        <v>243</v>
      </c>
      <c r="AP469" s="28"/>
      <c r="AQ469" s="14" t="s">
        <v>243</v>
      </c>
      <c r="AR469" s="14" t="s">
        <v>243</v>
      </c>
      <c r="AS469" s="14" t="s">
        <v>243</v>
      </c>
      <c r="AT469" s="14" t="s">
        <v>243</v>
      </c>
      <c r="AU469" s="14" t="s">
        <v>243</v>
      </c>
      <c r="AV469" s="14" t="s">
        <v>243</v>
      </c>
      <c r="AW469" s="14" t="s">
        <v>243</v>
      </c>
      <c r="AX469" s="14" t="s">
        <v>243</v>
      </c>
      <c r="AY469" s="28" t="s">
        <v>243</v>
      </c>
      <c r="AZ469" s="28"/>
      <c r="BA469" s="28"/>
      <c r="BB469" s="14" t="s">
        <v>243</v>
      </c>
    </row>
    <row r="470" spans="1:54" s="1" customFormat="1" ht="24" customHeight="1">
      <c r="A470" s="37" t="s">
        <v>777</v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8" t="s">
        <v>778</v>
      </c>
      <c r="N470" s="38"/>
      <c r="O470" s="38" t="s">
        <v>67</v>
      </c>
      <c r="P470" s="38"/>
      <c r="Q470" s="38"/>
      <c r="R470" s="38" t="s">
        <v>68</v>
      </c>
      <c r="S470" s="38"/>
      <c r="T470" s="38"/>
      <c r="U470" s="33">
        <f>0</f>
        <v>0</v>
      </c>
      <c r="V470" s="33"/>
      <c r="W470" s="34" t="s">
        <v>243</v>
      </c>
      <c r="X470" s="34"/>
      <c r="Y470" s="33">
        <f>0</f>
        <v>0</v>
      </c>
      <c r="Z470" s="33"/>
      <c r="AA470" s="4" t="s">
        <v>243</v>
      </c>
      <c r="AB470" s="33">
        <f>0</f>
        <v>0</v>
      </c>
      <c r="AC470" s="33"/>
      <c r="AD470" s="4" t="s">
        <v>243</v>
      </c>
      <c r="AE470" s="33">
        <f>0</f>
        <v>0</v>
      </c>
      <c r="AF470" s="33"/>
      <c r="AG470" s="4" t="s">
        <v>243</v>
      </c>
      <c r="AH470" s="33">
        <f>0</f>
        <v>0</v>
      </c>
      <c r="AI470" s="33"/>
      <c r="AJ470" s="4" t="s">
        <v>243</v>
      </c>
      <c r="AK470" s="33">
        <f>0</f>
        <v>0</v>
      </c>
      <c r="AL470" s="33"/>
      <c r="AM470" s="4" t="s">
        <v>243</v>
      </c>
      <c r="AN470" s="4" t="s">
        <v>243</v>
      </c>
      <c r="AO470" s="34" t="s">
        <v>243</v>
      </c>
      <c r="AP470" s="34"/>
      <c r="AQ470" s="4" t="s">
        <v>243</v>
      </c>
      <c r="AR470" s="4" t="s">
        <v>243</v>
      </c>
      <c r="AS470" s="4" t="s">
        <v>243</v>
      </c>
      <c r="AT470" s="4" t="s">
        <v>243</v>
      </c>
      <c r="AU470" s="4" t="s">
        <v>243</v>
      </c>
      <c r="AV470" s="4" t="s">
        <v>243</v>
      </c>
      <c r="AW470" s="4" t="s">
        <v>243</v>
      </c>
      <c r="AX470" s="4" t="s">
        <v>243</v>
      </c>
      <c r="AY470" s="34" t="s">
        <v>243</v>
      </c>
      <c r="AZ470" s="34"/>
      <c r="BA470" s="34"/>
      <c r="BB470" s="4" t="s">
        <v>243</v>
      </c>
    </row>
    <row r="471" spans="1:54" s="1" customFormat="1" ht="14.1" customHeight="1">
      <c r="A471" s="35" t="s">
        <v>779</v>
      </c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6" t="s">
        <v>16</v>
      </c>
      <c r="N471" s="36"/>
      <c r="O471" s="36" t="s">
        <v>16</v>
      </c>
      <c r="P471" s="36"/>
      <c r="Q471" s="36"/>
      <c r="R471" s="36" t="s">
        <v>16</v>
      </c>
      <c r="S471" s="36"/>
      <c r="T471" s="36"/>
      <c r="U471" s="29" t="s">
        <v>16</v>
      </c>
      <c r="V471" s="29"/>
      <c r="W471" s="32" t="s">
        <v>16</v>
      </c>
      <c r="X471" s="32"/>
      <c r="Y471" s="29" t="s">
        <v>16</v>
      </c>
      <c r="Z471" s="29"/>
      <c r="AA471" s="12" t="s">
        <v>16</v>
      </c>
      <c r="AB471" s="29" t="s">
        <v>16</v>
      </c>
      <c r="AC471" s="29"/>
      <c r="AD471" s="12" t="s">
        <v>16</v>
      </c>
      <c r="AE471" s="29" t="s">
        <v>16</v>
      </c>
      <c r="AF471" s="29"/>
      <c r="AG471" s="12" t="s">
        <v>16</v>
      </c>
      <c r="AH471" s="29" t="s">
        <v>16</v>
      </c>
      <c r="AI471" s="29"/>
      <c r="AJ471" s="12" t="s">
        <v>16</v>
      </c>
      <c r="AK471" s="29" t="s">
        <v>16</v>
      </c>
      <c r="AL471" s="29"/>
      <c r="AM471" s="12" t="s">
        <v>16</v>
      </c>
      <c r="AN471" s="7" t="s">
        <v>16</v>
      </c>
      <c r="AO471" s="32" t="s">
        <v>16</v>
      </c>
      <c r="AP471" s="32"/>
      <c r="AQ471" s="7" t="s">
        <v>16</v>
      </c>
      <c r="AR471" s="12" t="s">
        <v>16</v>
      </c>
      <c r="AS471" s="7" t="s">
        <v>16</v>
      </c>
      <c r="AT471" s="12" t="s">
        <v>16</v>
      </c>
      <c r="AU471" s="7" t="s">
        <v>16</v>
      </c>
      <c r="AV471" s="12" t="s">
        <v>16</v>
      </c>
      <c r="AW471" s="7" t="s">
        <v>16</v>
      </c>
      <c r="AX471" s="12" t="s">
        <v>16</v>
      </c>
      <c r="AY471" s="29" t="s">
        <v>16</v>
      </c>
      <c r="AZ471" s="29"/>
      <c r="BA471" s="29"/>
      <c r="BB471" s="12" t="s">
        <v>16</v>
      </c>
    </row>
    <row r="472" spans="1:54" s="1" customFormat="1" ht="14.1" customHeight="1">
      <c r="A472" s="30" t="s">
        <v>771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1" t="s">
        <v>780</v>
      </c>
      <c r="N472" s="31"/>
      <c r="O472" s="31" t="s">
        <v>67</v>
      </c>
      <c r="P472" s="31"/>
      <c r="Q472" s="31"/>
      <c r="R472" s="31" t="s">
        <v>72</v>
      </c>
      <c r="S472" s="31"/>
      <c r="T472" s="31"/>
      <c r="U472" s="27">
        <f>0</f>
        <v>0</v>
      </c>
      <c r="V472" s="27"/>
      <c r="W472" s="28" t="s">
        <v>243</v>
      </c>
      <c r="X472" s="28"/>
      <c r="Y472" s="27">
        <f>0</f>
        <v>0</v>
      </c>
      <c r="Z472" s="27"/>
      <c r="AA472" s="14" t="s">
        <v>243</v>
      </c>
      <c r="AB472" s="27">
        <f>0</f>
        <v>0</v>
      </c>
      <c r="AC472" s="27"/>
      <c r="AD472" s="14" t="s">
        <v>243</v>
      </c>
      <c r="AE472" s="27">
        <f>0</f>
        <v>0</v>
      </c>
      <c r="AF472" s="27"/>
      <c r="AG472" s="14" t="s">
        <v>243</v>
      </c>
      <c r="AH472" s="27">
        <f>0</f>
        <v>0</v>
      </c>
      <c r="AI472" s="27"/>
      <c r="AJ472" s="14" t="s">
        <v>243</v>
      </c>
      <c r="AK472" s="27">
        <f>0</f>
        <v>0</v>
      </c>
      <c r="AL472" s="27"/>
      <c r="AM472" s="14" t="s">
        <v>243</v>
      </c>
      <c r="AN472" s="14" t="s">
        <v>243</v>
      </c>
      <c r="AO472" s="28" t="s">
        <v>243</v>
      </c>
      <c r="AP472" s="28"/>
      <c r="AQ472" s="14" t="s">
        <v>243</v>
      </c>
      <c r="AR472" s="14" t="s">
        <v>243</v>
      </c>
      <c r="AS472" s="14" t="s">
        <v>243</v>
      </c>
      <c r="AT472" s="14" t="s">
        <v>243</v>
      </c>
      <c r="AU472" s="14" t="s">
        <v>243</v>
      </c>
      <c r="AV472" s="14" t="s">
        <v>243</v>
      </c>
      <c r="AW472" s="14" t="s">
        <v>243</v>
      </c>
      <c r="AX472" s="14" t="s">
        <v>243</v>
      </c>
      <c r="AY472" s="28" t="s">
        <v>243</v>
      </c>
      <c r="AZ472" s="28"/>
      <c r="BA472" s="28"/>
      <c r="BB472" s="14" t="s">
        <v>243</v>
      </c>
    </row>
    <row r="473" spans="1:54" s="1" customFormat="1" ht="24" customHeight="1">
      <c r="A473" s="37" t="s">
        <v>781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8" t="s">
        <v>782</v>
      </c>
      <c r="N473" s="38"/>
      <c r="O473" s="38" t="s">
        <v>67</v>
      </c>
      <c r="P473" s="38"/>
      <c r="Q473" s="38"/>
      <c r="R473" s="38" t="s">
        <v>68</v>
      </c>
      <c r="S473" s="38"/>
      <c r="T473" s="38"/>
      <c r="U473" s="33">
        <f>0</f>
        <v>0</v>
      </c>
      <c r="V473" s="33"/>
      <c r="W473" s="34" t="s">
        <v>243</v>
      </c>
      <c r="X473" s="34"/>
      <c r="Y473" s="33">
        <f>0</f>
        <v>0</v>
      </c>
      <c r="Z473" s="33"/>
      <c r="AA473" s="4" t="s">
        <v>243</v>
      </c>
      <c r="AB473" s="33">
        <f>0</f>
        <v>0</v>
      </c>
      <c r="AC473" s="33"/>
      <c r="AD473" s="4" t="s">
        <v>243</v>
      </c>
      <c r="AE473" s="33">
        <f>0</f>
        <v>0</v>
      </c>
      <c r="AF473" s="33"/>
      <c r="AG473" s="4" t="s">
        <v>243</v>
      </c>
      <c r="AH473" s="33">
        <f>0</f>
        <v>0</v>
      </c>
      <c r="AI473" s="33"/>
      <c r="AJ473" s="4" t="s">
        <v>243</v>
      </c>
      <c r="AK473" s="33">
        <f>0</f>
        <v>0</v>
      </c>
      <c r="AL473" s="33"/>
      <c r="AM473" s="4" t="s">
        <v>243</v>
      </c>
      <c r="AN473" s="4" t="s">
        <v>243</v>
      </c>
      <c r="AO473" s="34" t="s">
        <v>243</v>
      </c>
      <c r="AP473" s="34"/>
      <c r="AQ473" s="4" t="s">
        <v>243</v>
      </c>
      <c r="AR473" s="4" t="s">
        <v>243</v>
      </c>
      <c r="AS473" s="4" t="s">
        <v>243</v>
      </c>
      <c r="AT473" s="4" t="s">
        <v>243</v>
      </c>
      <c r="AU473" s="4" t="s">
        <v>243</v>
      </c>
      <c r="AV473" s="4" t="s">
        <v>243</v>
      </c>
      <c r="AW473" s="4" t="s">
        <v>243</v>
      </c>
      <c r="AX473" s="4" t="s">
        <v>243</v>
      </c>
      <c r="AY473" s="34" t="s">
        <v>243</v>
      </c>
      <c r="AZ473" s="34"/>
      <c r="BA473" s="34"/>
      <c r="BB473" s="4" t="s">
        <v>243</v>
      </c>
    </row>
    <row r="474" spans="1:54" s="1" customFormat="1" ht="14.1" customHeight="1">
      <c r="A474" s="35" t="s">
        <v>775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6" t="s">
        <v>16</v>
      </c>
      <c r="N474" s="36"/>
      <c r="O474" s="36" t="s">
        <v>16</v>
      </c>
      <c r="P474" s="36"/>
      <c r="Q474" s="36"/>
      <c r="R474" s="36" t="s">
        <v>16</v>
      </c>
      <c r="S474" s="36"/>
      <c r="T474" s="36"/>
      <c r="U474" s="29" t="s">
        <v>16</v>
      </c>
      <c r="V474" s="29"/>
      <c r="W474" s="32" t="s">
        <v>16</v>
      </c>
      <c r="X474" s="32"/>
      <c r="Y474" s="29" t="s">
        <v>16</v>
      </c>
      <c r="Z474" s="29"/>
      <c r="AA474" s="12" t="s">
        <v>16</v>
      </c>
      <c r="AB474" s="29" t="s">
        <v>16</v>
      </c>
      <c r="AC474" s="29"/>
      <c r="AD474" s="12" t="s">
        <v>16</v>
      </c>
      <c r="AE474" s="29" t="s">
        <v>16</v>
      </c>
      <c r="AF474" s="29"/>
      <c r="AG474" s="12" t="s">
        <v>16</v>
      </c>
      <c r="AH474" s="29" t="s">
        <v>16</v>
      </c>
      <c r="AI474" s="29"/>
      <c r="AJ474" s="12" t="s">
        <v>16</v>
      </c>
      <c r="AK474" s="29" t="s">
        <v>16</v>
      </c>
      <c r="AL474" s="29"/>
      <c r="AM474" s="12" t="s">
        <v>16</v>
      </c>
      <c r="AN474" s="7" t="s">
        <v>16</v>
      </c>
      <c r="AO474" s="32" t="s">
        <v>16</v>
      </c>
      <c r="AP474" s="32"/>
      <c r="AQ474" s="7" t="s">
        <v>16</v>
      </c>
      <c r="AR474" s="12" t="s">
        <v>16</v>
      </c>
      <c r="AS474" s="7" t="s">
        <v>16</v>
      </c>
      <c r="AT474" s="12" t="s">
        <v>16</v>
      </c>
      <c r="AU474" s="7" t="s">
        <v>16</v>
      </c>
      <c r="AV474" s="12" t="s">
        <v>16</v>
      </c>
      <c r="AW474" s="7" t="s">
        <v>16</v>
      </c>
      <c r="AX474" s="12" t="s">
        <v>16</v>
      </c>
      <c r="AY474" s="29" t="s">
        <v>16</v>
      </c>
      <c r="AZ474" s="29"/>
      <c r="BA474" s="29"/>
      <c r="BB474" s="12" t="s">
        <v>16</v>
      </c>
    </row>
    <row r="475" spans="1:54" s="1" customFormat="1" ht="14.1" customHeight="1">
      <c r="A475" s="30" t="s">
        <v>771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1" t="s">
        <v>783</v>
      </c>
      <c r="N475" s="31"/>
      <c r="O475" s="31" t="s">
        <v>67</v>
      </c>
      <c r="P475" s="31"/>
      <c r="Q475" s="31"/>
      <c r="R475" s="31" t="s">
        <v>72</v>
      </c>
      <c r="S475" s="31"/>
      <c r="T475" s="31"/>
      <c r="U475" s="27">
        <f>0</f>
        <v>0</v>
      </c>
      <c r="V475" s="27"/>
      <c r="W475" s="28" t="s">
        <v>243</v>
      </c>
      <c r="X475" s="28"/>
      <c r="Y475" s="27">
        <f>0</f>
        <v>0</v>
      </c>
      <c r="Z475" s="27"/>
      <c r="AA475" s="14" t="s">
        <v>243</v>
      </c>
      <c r="AB475" s="27">
        <f>0</f>
        <v>0</v>
      </c>
      <c r="AC475" s="27"/>
      <c r="AD475" s="14" t="s">
        <v>243</v>
      </c>
      <c r="AE475" s="27">
        <f>0</f>
        <v>0</v>
      </c>
      <c r="AF475" s="27"/>
      <c r="AG475" s="14" t="s">
        <v>243</v>
      </c>
      <c r="AH475" s="27">
        <f>0</f>
        <v>0</v>
      </c>
      <c r="AI475" s="27"/>
      <c r="AJ475" s="14" t="s">
        <v>243</v>
      </c>
      <c r="AK475" s="27">
        <f>0</f>
        <v>0</v>
      </c>
      <c r="AL475" s="27"/>
      <c r="AM475" s="14" t="s">
        <v>243</v>
      </c>
      <c r="AN475" s="14" t="s">
        <v>243</v>
      </c>
      <c r="AO475" s="28" t="s">
        <v>243</v>
      </c>
      <c r="AP475" s="28"/>
      <c r="AQ475" s="14" t="s">
        <v>243</v>
      </c>
      <c r="AR475" s="14" t="s">
        <v>243</v>
      </c>
      <c r="AS475" s="14" t="s">
        <v>243</v>
      </c>
      <c r="AT475" s="14" t="s">
        <v>243</v>
      </c>
      <c r="AU475" s="14" t="s">
        <v>243</v>
      </c>
      <c r="AV475" s="14" t="s">
        <v>243</v>
      </c>
      <c r="AW475" s="14" t="s">
        <v>243</v>
      </c>
      <c r="AX475" s="14" t="s">
        <v>243</v>
      </c>
      <c r="AY475" s="28" t="s">
        <v>243</v>
      </c>
      <c r="AZ475" s="28"/>
      <c r="BA475" s="28"/>
      <c r="BB475" s="14" t="s">
        <v>243</v>
      </c>
    </row>
    <row r="476" spans="1:54" s="1" customFormat="1" ht="24" customHeight="1">
      <c r="A476" s="37" t="s">
        <v>784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8" t="s">
        <v>785</v>
      </c>
      <c r="N476" s="38"/>
      <c r="O476" s="38" t="s">
        <v>67</v>
      </c>
      <c r="P476" s="38"/>
      <c r="Q476" s="38"/>
      <c r="R476" s="38" t="s">
        <v>68</v>
      </c>
      <c r="S476" s="38"/>
      <c r="T476" s="38"/>
      <c r="U476" s="33">
        <f>0</f>
        <v>0</v>
      </c>
      <c r="V476" s="33"/>
      <c r="W476" s="34" t="s">
        <v>243</v>
      </c>
      <c r="X476" s="34"/>
      <c r="Y476" s="33">
        <f>0</f>
        <v>0</v>
      </c>
      <c r="Z476" s="33"/>
      <c r="AA476" s="4" t="s">
        <v>243</v>
      </c>
      <c r="AB476" s="33">
        <f>0</f>
        <v>0</v>
      </c>
      <c r="AC476" s="33"/>
      <c r="AD476" s="4" t="s">
        <v>243</v>
      </c>
      <c r="AE476" s="33">
        <f>0</f>
        <v>0</v>
      </c>
      <c r="AF476" s="33"/>
      <c r="AG476" s="4" t="s">
        <v>243</v>
      </c>
      <c r="AH476" s="33">
        <f>0</f>
        <v>0</v>
      </c>
      <c r="AI476" s="33"/>
      <c r="AJ476" s="4" t="s">
        <v>243</v>
      </c>
      <c r="AK476" s="33">
        <f>0</f>
        <v>0</v>
      </c>
      <c r="AL476" s="33"/>
      <c r="AM476" s="4" t="s">
        <v>243</v>
      </c>
      <c r="AN476" s="4" t="s">
        <v>243</v>
      </c>
      <c r="AO476" s="34" t="s">
        <v>243</v>
      </c>
      <c r="AP476" s="34"/>
      <c r="AQ476" s="4" t="s">
        <v>243</v>
      </c>
      <c r="AR476" s="4" t="s">
        <v>243</v>
      </c>
      <c r="AS476" s="4" t="s">
        <v>243</v>
      </c>
      <c r="AT476" s="4" t="s">
        <v>243</v>
      </c>
      <c r="AU476" s="4" t="s">
        <v>243</v>
      </c>
      <c r="AV476" s="4" t="s">
        <v>243</v>
      </c>
      <c r="AW476" s="4" t="s">
        <v>243</v>
      </c>
      <c r="AX476" s="4" t="s">
        <v>243</v>
      </c>
      <c r="AY476" s="34" t="s">
        <v>243</v>
      </c>
      <c r="AZ476" s="34"/>
      <c r="BA476" s="34"/>
      <c r="BB476" s="4" t="s">
        <v>243</v>
      </c>
    </row>
    <row r="477" spans="1:54" s="1" customFormat="1" ht="14.1" customHeight="1">
      <c r="A477" s="35" t="s">
        <v>779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6" t="s">
        <v>16</v>
      </c>
      <c r="N477" s="36"/>
      <c r="O477" s="36" t="s">
        <v>16</v>
      </c>
      <c r="P477" s="36"/>
      <c r="Q477" s="36"/>
      <c r="R477" s="36" t="s">
        <v>16</v>
      </c>
      <c r="S477" s="36"/>
      <c r="T477" s="36"/>
      <c r="U477" s="29" t="s">
        <v>16</v>
      </c>
      <c r="V477" s="29"/>
      <c r="W477" s="32" t="s">
        <v>16</v>
      </c>
      <c r="X477" s="32"/>
      <c r="Y477" s="29" t="s">
        <v>16</v>
      </c>
      <c r="Z477" s="29"/>
      <c r="AA477" s="12" t="s">
        <v>16</v>
      </c>
      <c r="AB477" s="29" t="s">
        <v>16</v>
      </c>
      <c r="AC477" s="29"/>
      <c r="AD477" s="12" t="s">
        <v>16</v>
      </c>
      <c r="AE477" s="29" t="s">
        <v>16</v>
      </c>
      <c r="AF477" s="29"/>
      <c r="AG477" s="12" t="s">
        <v>16</v>
      </c>
      <c r="AH477" s="29" t="s">
        <v>16</v>
      </c>
      <c r="AI477" s="29"/>
      <c r="AJ477" s="12" t="s">
        <v>16</v>
      </c>
      <c r="AK477" s="29" t="s">
        <v>16</v>
      </c>
      <c r="AL477" s="29"/>
      <c r="AM477" s="12" t="s">
        <v>16</v>
      </c>
      <c r="AN477" s="7" t="s">
        <v>16</v>
      </c>
      <c r="AO477" s="32" t="s">
        <v>16</v>
      </c>
      <c r="AP477" s="32"/>
      <c r="AQ477" s="7" t="s">
        <v>16</v>
      </c>
      <c r="AR477" s="12" t="s">
        <v>16</v>
      </c>
      <c r="AS477" s="7" t="s">
        <v>16</v>
      </c>
      <c r="AT477" s="12" t="s">
        <v>16</v>
      </c>
      <c r="AU477" s="7" t="s">
        <v>16</v>
      </c>
      <c r="AV477" s="12" t="s">
        <v>16</v>
      </c>
      <c r="AW477" s="7" t="s">
        <v>16</v>
      </c>
      <c r="AX477" s="12" t="s">
        <v>16</v>
      </c>
      <c r="AY477" s="29" t="s">
        <v>16</v>
      </c>
      <c r="AZ477" s="29"/>
      <c r="BA477" s="29"/>
      <c r="BB477" s="12" t="s">
        <v>16</v>
      </c>
    </row>
    <row r="478" spans="1:54" s="1" customFormat="1" ht="14.1" customHeight="1">
      <c r="A478" s="30" t="s">
        <v>771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1" t="s">
        <v>786</v>
      </c>
      <c r="N478" s="31"/>
      <c r="O478" s="31" t="s">
        <v>67</v>
      </c>
      <c r="P478" s="31"/>
      <c r="Q478" s="31"/>
      <c r="R478" s="31" t="s">
        <v>72</v>
      </c>
      <c r="S478" s="31"/>
      <c r="T478" s="31"/>
      <c r="U478" s="27">
        <f>0</f>
        <v>0</v>
      </c>
      <c r="V478" s="27"/>
      <c r="W478" s="28" t="s">
        <v>243</v>
      </c>
      <c r="X478" s="28"/>
      <c r="Y478" s="27">
        <f>0</f>
        <v>0</v>
      </c>
      <c r="Z478" s="27"/>
      <c r="AA478" s="14" t="s">
        <v>243</v>
      </c>
      <c r="AB478" s="27">
        <f>0</f>
        <v>0</v>
      </c>
      <c r="AC478" s="27"/>
      <c r="AD478" s="14" t="s">
        <v>243</v>
      </c>
      <c r="AE478" s="27">
        <f>0</f>
        <v>0</v>
      </c>
      <c r="AF478" s="27"/>
      <c r="AG478" s="14" t="s">
        <v>243</v>
      </c>
      <c r="AH478" s="27">
        <f>0</f>
        <v>0</v>
      </c>
      <c r="AI478" s="27"/>
      <c r="AJ478" s="14" t="s">
        <v>243</v>
      </c>
      <c r="AK478" s="27">
        <f>0</f>
        <v>0</v>
      </c>
      <c r="AL478" s="27"/>
      <c r="AM478" s="14" t="s">
        <v>243</v>
      </c>
      <c r="AN478" s="14" t="s">
        <v>243</v>
      </c>
      <c r="AO478" s="28" t="s">
        <v>243</v>
      </c>
      <c r="AP478" s="28"/>
      <c r="AQ478" s="14" t="s">
        <v>243</v>
      </c>
      <c r="AR478" s="14" t="s">
        <v>243</v>
      </c>
      <c r="AS478" s="14" t="s">
        <v>243</v>
      </c>
      <c r="AT478" s="14" t="s">
        <v>243</v>
      </c>
      <c r="AU478" s="14" t="s">
        <v>243</v>
      </c>
      <c r="AV478" s="14" t="s">
        <v>243</v>
      </c>
      <c r="AW478" s="14" t="s">
        <v>243</v>
      </c>
      <c r="AX478" s="14" t="s">
        <v>243</v>
      </c>
      <c r="AY478" s="28" t="s">
        <v>243</v>
      </c>
      <c r="AZ478" s="28"/>
      <c r="BA478" s="28"/>
      <c r="BB478" s="14" t="s">
        <v>243</v>
      </c>
    </row>
    <row r="479" spans="1:54" s="1" customFormat="1" ht="24" customHeight="1">
      <c r="A479" s="37" t="s">
        <v>787</v>
      </c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8" t="s">
        <v>788</v>
      </c>
      <c r="N479" s="38"/>
      <c r="O479" s="38" t="s">
        <v>67</v>
      </c>
      <c r="P479" s="38"/>
      <c r="Q479" s="38"/>
      <c r="R479" s="38" t="s">
        <v>68</v>
      </c>
      <c r="S479" s="38"/>
      <c r="T479" s="38"/>
      <c r="U479" s="33">
        <f>0</f>
        <v>0</v>
      </c>
      <c r="V479" s="33"/>
      <c r="W479" s="34" t="s">
        <v>243</v>
      </c>
      <c r="X479" s="34"/>
      <c r="Y479" s="33">
        <f>0</f>
        <v>0</v>
      </c>
      <c r="Z479" s="33"/>
      <c r="AA479" s="4" t="s">
        <v>243</v>
      </c>
      <c r="AB479" s="33">
        <f>0</f>
        <v>0</v>
      </c>
      <c r="AC479" s="33"/>
      <c r="AD479" s="4" t="s">
        <v>243</v>
      </c>
      <c r="AE479" s="33">
        <f>0</f>
        <v>0</v>
      </c>
      <c r="AF479" s="33"/>
      <c r="AG479" s="4" t="s">
        <v>243</v>
      </c>
      <c r="AH479" s="33">
        <f>0</f>
        <v>0</v>
      </c>
      <c r="AI479" s="33"/>
      <c r="AJ479" s="4" t="s">
        <v>243</v>
      </c>
      <c r="AK479" s="33">
        <f>0</f>
        <v>0</v>
      </c>
      <c r="AL479" s="33"/>
      <c r="AM479" s="4" t="s">
        <v>243</v>
      </c>
      <c r="AN479" s="4" t="s">
        <v>243</v>
      </c>
      <c r="AO479" s="34" t="s">
        <v>243</v>
      </c>
      <c r="AP479" s="34"/>
      <c r="AQ479" s="4" t="s">
        <v>243</v>
      </c>
      <c r="AR479" s="4" t="s">
        <v>243</v>
      </c>
      <c r="AS479" s="4" t="s">
        <v>243</v>
      </c>
      <c r="AT479" s="4" t="s">
        <v>243</v>
      </c>
      <c r="AU479" s="4" t="s">
        <v>243</v>
      </c>
      <c r="AV479" s="4" t="s">
        <v>243</v>
      </c>
      <c r="AW479" s="4" t="s">
        <v>243</v>
      </c>
      <c r="AX479" s="4" t="s">
        <v>243</v>
      </c>
      <c r="AY479" s="34" t="s">
        <v>243</v>
      </c>
      <c r="AZ479" s="34"/>
      <c r="BA479" s="34"/>
      <c r="BB479" s="4" t="s">
        <v>243</v>
      </c>
    </row>
    <row r="480" spans="1:54" s="1" customFormat="1" ht="14.1" customHeight="1">
      <c r="A480" s="35" t="s">
        <v>775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6" t="s">
        <v>16</v>
      </c>
      <c r="N480" s="36"/>
      <c r="O480" s="36" t="s">
        <v>16</v>
      </c>
      <c r="P480" s="36"/>
      <c r="Q480" s="36"/>
      <c r="R480" s="36" t="s">
        <v>16</v>
      </c>
      <c r="S480" s="36"/>
      <c r="T480" s="36"/>
      <c r="U480" s="29" t="s">
        <v>16</v>
      </c>
      <c r="V480" s="29"/>
      <c r="W480" s="32" t="s">
        <v>16</v>
      </c>
      <c r="X480" s="32"/>
      <c r="Y480" s="29" t="s">
        <v>16</v>
      </c>
      <c r="Z480" s="29"/>
      <c r="AA480" s="12" t="s">
        <v>16</v>
      </c>
      <c r="AB480" s="29" t="s">
        <v>16</v>
      </c>
      <c r="AC480" s="29"/>
      <c r="AD480" s="12" t="s">
        <v>16</v>
      </c>
      <c r="AE480" s="29" t="s">
        <v>16</v>
      </c>
      <c r="AF480" s="29"/>
      <c r="AG480" s="12" t="s">
        <v>16</v>
      </c>
      <c r="AH480" s="29" t="s">
        <v>16</v>
      </c>
      <c r="AI480" s="29"/>
      <c r="AJ480" s="12" t="s">
        <v>16</v>
      </c>
      <c r="AK480" s="29" t="s">
        <v>16</v>
      </c>
      <c r="AL480" s="29"/>
      <c r="AM480" s="12" t="s">
        <v>16</v>
      </c>
      <c r="AN480" s="7" t="s">
        <v>16</v>
      </c>
      <c r="AO480" s="32" t="s">
        <v>16</v>
      </c>
      <c r="AP480" s="32"/>
      <c r="AQ480" s="7" t="s">
        <v>16</v>
      </c>
      <c r="AR480" s="12" t="s">
        <v>16</v>
      </c>
      <c r="AS480" s="7" t="s">
        <v>16</v>
      </c>
      <c r="AT480" s="12" t="s">
        <v>16</v>
      </c>
      <c r="AU480" s="7" t="s">
        <v>16</v>
      </c>
      <c r="AV480" s="12" t="s">
        <v>16</v>
      </c>
      <c r="AW480" s="7" t="s">
        <v>16</v>
      </c>
      <c r="AX480" s="12" t="s">
        <v>16</v>
      </c>
      <c r="AY480" s="29" t="s">
        <v>16</v>
      </c>
      <c r="AZ480" s="29"/>
      <c r="BA480" s="29"/>
      <c r="BB480" s="12" t="s">
        <v>16</v>
      </c>
    </row>
    <row r="481" spans="1:54" s="1" customFormat="1" ht="14.1" customHeight="1">
      <c r="A481" s="30" t="s">
        <v>771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1" t="s">
        <v>789</v>
      </c>
      <c r="N481" s="31"/>
      <c r="O481" s="31" t="s">
        <v>67</v>
      </c>
      <c r="P481" s="31"/>
      <c r="Q481" s="31"/>
      <c r="R481" s="31" t="s">
        <v>72</v>
      </c>
      <c r="S481" s="31"/>
      <c r="T481" s="31"/>
      <c r="U481" s="27">
        <f>0</f>
        <v>0</v>
      </c>
      <c r="V481" s="27"/>
      <c r="W481" s="28" t="s">
        <v>243</v>
      </c>
      <c r="X481" s="28"/>
      <c r="Y481" s="27">
        <f>0</f>
        <v>0</v>
      </c>
      <c r="Z481" s="27"/>
      <c r="AA481" s="14" t="s">
        <v>243</v>
      </c>
      <c r="AB481" s="27">
        <f>0</f>
        <v>0</v>
      </c>
      <c r="AC481" s="27"/>
      <c r="AD481" s="14" t="s">
        <v>243</v>
      </c>
      <c r="AE481" s="27">
        <f>0</f>
        <v>0</v>
      </c>
      <c r="AF481" s="27"/>
      <c r="AG481" s="14" t="s">
        <v>243</v>
      </c>
      <c r="AH481" s="27">
        <f>0</f>
        <v>0</v>
      </c>
      <c r="AI481" s="27"/>
      <c r="AJ481" s="14" t="s">
        <v>243</v>
      </c>
      <c r="AK481" s="27">
        <f>0</f>
        <v>0</v>
      </c>
      <c r="AL481" s="27"/>
      <c r="AM481" s="14" t="s">
        <v>243</v>
      </c>
      <c r="AN481" s="14" t="s">
        <v>243</v>
      </c>
      <c r="AO481" s="28" t="s">
        <v>243</v>
      </c>
      <c r="AP481" s="28"/>
      <c r="AQ481" s="14" t="s">
        <v>243</v>
      </c>
      <c r="AR481" s="14" t="s">
        <v>243</v>
      </c>
      <c r="AS481" s="14" t="s">
        <v>243</v>
      </c>
      <c r="AT481" s="14" t="s">
        <v>243</v>
      </c>
      <c r="AU481" s="14" t="s">
        <v>243</v>
      </c>
      <c r="AV481" s="14" t="s">
        <v>243</v>
      </c>
      <c r="AW481" s="14" t="s">
        <v>243</v>
      </c>
      <c r="AX481" s="14" t="s">
        <v>243</v>
      </c>
      <c r="AY481" s="28" t="s">
        <v>243</v>
      </c>
      <c r="AZ481" s="28"/>
      <c r="BA481" s="28"/>
      <c r="BB481" s="14" t="s">
        <v>243</v>
      </c>
    </row>
    <row r="482" spans="1:54" s="1" customFormat="1" ht="33.950000000000003" customHeight="1">
      <c r="A482" s="37" t="s">
        <v>790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8" t="s">
        <v>791</v>
      </c>
      <c r="N482" s="38"/>
      <c r="O482" s="38" t="s">
        <v>67</v>
      </c>
      <c r="P482" s="38"/>
      <c r="Q482" s="38"/>
      <c r="R482" s="38" t="s">
        <v>68</v>
      </c>
      <c r="S482" s="38"/>
      <c r="T482" s="38"/>
      <c r="U482" s="33">
        <f>0</f>
        <v>0</v>
      </c>
      <c r="V482" s="33"/>
      <c r="W482" s="34" t="s">
        <v>243</v>
      </c>
      <c r="X482" s="34"/>
      <c r="Y482" s="33">
        <f>0</f>
        <v>0</v>
      </c>
      <c r="Z482" s="33"/>
      <c r="AA482" s="4" t="s">
        <v>243</v>
      </c>
      <c r="AB482" s="33">
        <f>0</f>
        <v>0</v>
      </c>
      <c r="AC482" s="33"/>
      <c r="AD482" s="4" t="s">
        <v>243</v>
      </c>
      <c r="AE482" s="33">
        <f>0</f>
        <v>0</v>
      </c>
      <c r="AF482" s="33"/>
      <c r="AG482" s="4" t="s">
        <v>243</v>
      </c>
      <c r="AH482" s="33">
        <f>0</f>
        <v>0</v>
      </c>
      <c r="AI482" s="33"/>
      <c r="AJ482" s="4" t="s">
        <v>243</v>
      </c>
      <c r="AK482" s="33">
        <f>0</f>
        <v>0</v>
      </c>
      <c r="AL482" s="33"/>
      <c r="AM482" s="4" t="s">
        <v>243</v>
      </c>
      <c r="AN482" s="4" t="s">
        <v>243</v>
      </c>
      <c r="AO482" s="34" t="s">
        <v>243</v>
      </c>
      <c r="AP482" s="34"/>
      <c r="AQ482" s="4" t="s">
        <v>243</v>
      </c>
      <c r="AR482" s="4" t="s">
        <v>243</v>
      </c>
      <c r="AS482" s="4" t="s">
        <v>243</v>
      </c>
      <c r="AT482" s="4" t="s">
        <v>243</v>
      </c>
      <c r="AU482" s="4" t="s">
        <v>243</v>
      </c>
      <c r="AV482" s="4" t="s">
        <v>243</v>
      </c>
      <c r="AW482" s="4" t="s">
        <v>243</v>
      </c>
      <c r="AX482" s="4" t="s">
        <v>243</v>
      </c>
      <c r="AY482" s="34" t="s">
        <v>243</v>
      </c>
      <c r="AZ482" s="34"/>
      <c r="BA482" s="34"/>
      <c r="BB482" s="4" t="s">
        <v>243</v>
      </c>
    </row>
    <row r="483" spans="1:54" s="1" customFormat="1" ht="14.1" customHeight="1">
      <c r="A483" s="35" t="s">
        <v>775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6" t="s">
        <v>16</v>
      </c>
      <c r="N483" s="36"/>
      <c r="O483" s="36" t="s">
        <v>16</v>
      </c>
      <c r="P483" s="36"/>
      <c r="Q483" s="36"/>
      <c r="R483" s="36" t="s">
        <v>16</v>
      </c>
      <c r="S483" s="36"/>
      <c r="T483" s="36"/>
      <c r="U483" s="29" t="s">
        <v>16</v>
      </c>
      <c r="V483" s="29"/>
      <c r="W483" s="32" t="s">
        <v>16</v>
      </c>
      <c r="X483" s="32"/>
      <c r="Y483" s="29" t="s">
        <v>16</v>
      </c>
      <c r="Z483" s="29"/>
      <c r="AA483" s="12" t="s">
        <v>16</v>
      </c>
      <c r="AB483" s="29" t="s">
        <v>16</v>
      </c>
      <c r="AC483" s="29"/>
      <c r="AD483" s="12" t="s">
        <v>16</v>
      </c>
      <c r="AE483" s="29" t="s">
        <v>16</v>
      </c>
      <c r="AF483" s="29"/>
      <c r="AG483" s="12" t="s">
        <v>16</v>
      </c>
      <c r="AH483" s="29" t="s">
        <v>16</v>
      </c>
      <c r="AI483" s="29"/>
      <c r="AJ483" s="12" t="s">
        <v>16</v>
      </c>
      <c r="AK483" s="29" t="s">
        <v>16</v>
      </c>
      <c r="AL483" s="29"/>
      <c r="AM483" s="12" t="s">
        <v>16</v>
      </c>
      <c r="AN483" s="7" t="s">
        <v>16</v>
      </c>
      <c r="AO483" s="32" t="s">
        <v>16</v>
      </c>
      <c r="AP483" s="32"/>
      <c r="AQ483" s="7" t="s">
        <v>16</v>
      </c>
      <c r="AR483" s="12" t="s">
        <v>16</v>
      </c>
      <c r="AS483" s="7" t="s">
        <v>16</v>
      </c>
      <c r="AT483" s="12" t="s">
        <v>16</v>
      </c>
      <c r="AU483" s="7" t="s">
        <v>16</v>
      </c>
      <c r="AV483" s="12" t="s">
        <v>16</v>
      </c>
      <c r="AW483" s="7" t="s">
        <v>16</v>
      </c>
      <c r="AX483" s="12" t="s">
        <v>16</v>
      </c>
      <c r="AY483" s="29" t="s">
        <v>16</v>
      </c>
      <c r="AZ483" s="29"/>
      <c r="BA483" s="29"/>
      <c r="BB483" s="12" t="s">
        <v>16</v>
      </c>
    </row>
    <row r="484" spans="1:54" s="1" customFormat="1" ht="14.1" customHeight="1">
      <c r="A484" s="30" t="s">
        <v>771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1" t="s">
        <v>792</v>
      </c>
      <c r="N484" s="31"/>
      <c r="O484" s="31" t="s">
        <v>67</v>
      </c>
      <c r="P484" s="31"/>
      <c r="Q484" s="31"/>
      <c r="R484" s="31" t="s">
        <v>72</v>
      </c>
      <c r="S484" s="31"/>
      <c r="T484" s="31"/>
      <c r="U484" s="27">
        <f>0</f>
        <v>0</v>
      </c>
      <c r="V484" s="27"/>
      <c r="W484" s="28" t="s">
        <v>243</v>
      </c>
      <c r="X484" s="28"/>
      <c r="Y484" s="27">
        <f>0</f>
        <v>0</v>
      </c>
      <c r="Z484" s="27"/>
      <c r="AA484" s="14" t="s">
        <v>243</v>
      </c>
      <c r="AB484" s="27">
        <f>0</f>
        <v>0</v>
      </c>
      <c r="AC484" s="27"/>
      <c r="AD484" s="14" t="s">
        <v>243</v>
      </c>
      <c r="AE484" s="27">
        <f>0</f>
        <v>0</v>
      </c>
      <c r="AF484" s="27"/>
      <c r="AG484" s="14" t="s">
        <v>243</v>
      </c>
      <c r="AH484" s="27">
        <f>0</f>
        <v>0</v>
      </c>
      <c r="AI484" s="27"/>
      <c r="AJ484" s="14" t="s">
        <v>243</v>
      </c>
      <c r="AK484" s="27">
        <f>0</f>
        <v>0</v>
      </c>
      <c r="AL484" s="27"/>
      <c r="AM484" s="14" t="s">
        <v>243</v>
      </c>
      <c r="AN484" s="14" t="s">
        <v>243</v>
      </c>
      <c r="AO484" s="28" t="s">
        <v>243</v>
      </c>
      <c r="AP484" s="28"/>
      <c r="AQ484" s="14" t="s">
        <v>243</v>
      </c>
      <c r="AR484" s="14" t="s">
        <v>243</v>
      </c>
      <c r="AS484" s="14" t="s">
        <v>243</v>
      </c>
      <c r="AT484" s="14" t="s">
        <v>243</v>
      </c>
      <c r="AU484" s="14" t="s">
        <v>243</v>
      </c>
      <c r="AV484" s="14" t="s">
        <v>243</v>
      </c>
      <c r="AW484" s="14" t="s">
        <v>243</v>
      </c>
      <c r="AX484" s="14" t="s">
        <v>243</v>
      </c>
      <c r="AY484" s="28" t="s">
        <v>243</v>
      </c>
      <c r="AZ484" s="28"/>
      <c r="BA484" s="28"/>
      <c r="BB484" s="14" t="s">
        <v>243</v>
      </c>
    </row>
    <row r="485" spans="1:54" s="1" customFormat="1" ht="33.950000000000003" customHeight="1">
      <c r="A485" s="37" t="s">
        <v>793</v>
      </c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8" t="s">
        <v>794</v>
      </c>
      <c r="N485" s="38"/>
      <c r="O485" s="38" t="s">
        <v>67</v>
      </c>
      <c r="P485" s="38"/>
      <c r="Q485" s="38"/>
      <c r="R485" s="38" t="s">
        <v>68</v>
      </c>
      <c r="S485" s="38"/>
      <c r="T485" s="38"/>
      <c r="U485" s="33">
        <f>0</f>
        <v>0</v>
      </c>
      <c r="V485" s="33"/>
      <c r="W485" s="34" t="s">
        <v>243</v>
      </c>
      <c r="X485" s="34"/>
      <c r="Y485" s="33">
        <f>0</f>
        <v>0</v>
      </c>
      <c r="Z485" s="33"/>
      <c r="AA485" s="4" t="s">
        <v>243</v>
      </c>
      <c r="AB485" s="33">
        <f>0</f>
        <v>0</v>
      </c>
      <c r="AC485" s="33"/>
      <c r="AD485" s="4" t="s">
        <v>243</v>
      </c>
      <c r="AE485" s="33">
        <f>0</f>
        <v>0</v>
      </c>
      <c r="AF485" s="33"/>
      <c r="AG485" s="4" t="s">
        <v>243</v>
      </c>
      <c r="AH485" s="33">
        <f>0</f>
        <v>0</v>
      </c>
      <c r="AI485" s="33"/>
      <c r="AJ485" s="4" t="s">
        <v>243</v>
      </c>
      <c r="AK485" s="33">
        <f>0</f>
        <v>0</v>
      </c>
      <c r="AL485" s="33"/>
      <c r="AM485" s="4" t="s">
        <v>243</v>
      </c>
      <c r="AN485" s="4" t="s">
        <v>243</v>
      </c>
      <c r="AO485" s="34" t="s">
        <v>243</v>
      </c>
      <c r="AP485" s="34"/>
      <c r="AQ485" s="4" t="s">
        <v>243</v>
      </c>
      <c r="AR485" s="4" t="s">
        <v>243</v>
      </c>
      <c r="AS485" s="4" t="s">
        <v>243</v>
      </c>
      <c r="AT485" s="4" t="s">
        <v>243</v>
      </c>
      <c r="AU485" s="4" t="s">
        <v>243</v>
      </c>
      <c r="AV485" s="4" t="s">
        <v>243</v>
      </c>
      <c r="AW485" s="4" t="s">
        <v>243</v>
      </c>
      <c r="AX485" s="4" t="s">
        <v>243</v>
      </c>
      <c r="AY485" s="34" t="s">
        <v>243</v>
      </c>
      <c r="AZ485" s="34"/>
      <c r="BA485" s="34"/>
      <c r="BB485" s="4" t="s">
        <v>243</v>
      </c>
    </row>
    <row r="486" spans="1:54" s="1" customFormat="1" ht="14.1" customHeight="1">
      <c r="A486" s="35" t="s">
        <v>775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6" t="s">
        <v>16</v>
      </c>
      <c r="N486" s="36"/>
      <c r="O486" s="36" t="s">
        <v>16</v>
      </c>
      <c r="P486" s="36"/>
      <c r="Q486" s="36"/>
      <c r="R486" s="36" t="s">
        <v>16</v>
      </c>
      <c r="S486" s="36"/>
      <c r="T486" s="36"/>
      <c r="U486" s="29" t="s">
        <v>16</v>
      </c>
      <c r="V486" s="29"/>
      <c r="W486" s="29" t="s">
        <v>16</v>
      </c>
      <c r="X486" s="29"/>
      <c r="Y486" s="29" t="s">
        <v>16</v>
      </c>
      <c r="Z486" s="29"/>
      <c r="AA486" s="7" t="s">
        <v>16</v>
      </c>
      <c r="AB486" s="29" t="s">
        <v>16</v>
      </c>
      <c r="AC486" s="29"/>
      <c r="AD486" s="7" t="s">
        <v>16</v>
      </c>
      <c r="AE486" s="29" t="s">
        <v>16</v>
      </c>
      <c r="AF486" s="29"/>
      <c r="AG486" s="7" t="s">
        <v>16</v>
      </c>
      <c r="AH486" s="29" t="s">
        <v>16</v>
      </c>
      <c r="AI486" s="29"/>
      <c r="AJ486" s="7" t="s">
        <v>16</v>
      </c>
      <c r="AK486" s="29" t="s">
        <v>16</v>
      </c>
      <c r="AL486" s="29"/>
      <c r="AM486" s="7" t="s">
        <v>16</v>
      </c>
      <c r="AN486" s="12" t="s">
        <v>16</v>
      </c>
      <c r="AO486" s="32" t="s">
        <v>16</v>
      </c>
      <c r="AP486" s="32"/>
      <c r="AQ486" s="12" t="s">
        <v>16</v>
      </c>
      <c r="AR486" s="12" t="s">
        <v>16</v>
      </c>
      <c r="AS486" s="12" t="s">
        <v>16</v>
      </c>
      <c r="AT486" s="12" t="s">
        <v>16</v>
      </c>
      <c r="AU486" s="12" t="s">
        <v>16</v>
      </c>
      <c r="AV486" s="12" t="s">
        <v>16</v>
      </c>
      <c r="AW486" s="12" t="s">
        <v>16</v>
      </c>
      <c r="AX486" s="12" t="s">
        <v>16</v>
      </c>
      <c r="AY486" s="32" t="s">
        <v>16</v>
      </c>
      <c r="AZ486" s="32"/>
      <c r="BA486" s="32"/>
      <c r="BB486" s="12" t="s">
        <v>16</v>
      </c>
    </row>
    <row r="487" spans="1:54" s="1" customFormat="1" ht="14.1" customHeight="1">
      <c r="A487" s="30" t="s">
        <v>795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1" t="s">
        <v>796</v>
      </c>
      <c r="N487" s="31"/>
      <c r="O487" s="31" t="s">
        <v>67</v>
      </c>
      <c r="P487" s="31"/>
      <c r="Q487" s="31"/>
      <c r="R487" s="31" t="s">
        <v>72</v>
      </c>
      <c r="S487" s="31"/>
      <c r="T487" s="31"/>
      <c r="U487" s="27">
        <f>0</f>
        <v>0</v>
      </c>
      <c r="V487" s="27"/>
      <c r="W487" s="28" t="s">
        <v>243</v>
      </c>
      <c r="X487" s="28"/>
      <c r="Y487" s="27">
        <f>0</f>
        <v>0</v>
      </c>
      <c r="Z487" s="27"/>
      <c r="AA487" s="14" t="s">
        <v>243</v>
      </c>
      <c r="AB487" s="27">
        <f>0</f>
        <v>0</v>
      </c>
      <c r="AC487" s="27"/>
      <c r="AD487" s="14" t="s">
        <v>243</v>
      </c>
      <c r="AE487" s="27">
        <f>0</f>
        <v>0</v>
      </c>
      <c r="AF487" s="27"/>
      <c r="AG487" s="14" t="s">
        <v>243</v>
      </c>
      <c r="AH487" s="27">
        <f>0</f>
        <v>0</v>
      </c>
      <c r="AI487" s="27"/>
      <c r="AJ487" s="14" t="s">
        <v>243</v>
      </c>
      <c r="AK487" s="27">
        <f>0</f>
        <v>0</v>
      </c>
      <c r="AL487" s="27"/>
      <c r="AM487" s="14" t="s">
        <v>243</v>
      </c>
      <c r="AN487" s="14" t="s">
        <v>243</v>
      </c>
      <c r="AO487" s="28" t="s">
        <v>243</v>
      </c>
      <c r="AP487" s="28"/>
      <c r="AQ487" s="14" t="s">
        <v>243</v>
      </c>
      <c r="AR487" s="14" t="s">
        <v>243</v>
      </c>
      <c r="AS487" s="14" t="s">
        <v>243</v>
      </c>
      <c r="AT487" s="14" t="s">
        <v>243</v>
      </c>
      <c r="AU487" s="14" t="s">
        <v>243</v>
      </c>
      <c r="AV487" s="14" t="s">
        <v>243</v>
      </c>
      <c r="AW487" s="14" t="s">
        <v>243</v>
      </c>
      <c r="AX487" s="14" t="s">
        <v>243</v>
      </c>
      <c r="AY487" s="28" t="s">
        <v>243</v>
      </c>
      <c r="AZ487" s="28"/>
      <c r="BA487" s="28"/>
      <c r="BB487" s="14" t="s">
        <v>243</v>
      </c>
    </row>
    <row r="488" spans="1:54" s="1" customFormat="1" ht="24" customHeight="1">
      <c r="A488" s="37" t="s">
        <v>797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8" t="s">
        <v>798</v>
      </c>
      <c r="N488" s="38"/>
      <c r="O488" s="38" t="s">
        <v>67</v>
      </c>
      <c r="P488" s="38"/>
      <c r="Q488" s="38"/>
      <c r="R488" s="38" t="s">
        <v>68</v>
      </c>
      <c r="S488" s="38"/>
      <c r="T488" s="38"/>
      <c r="U488" s="33">
        <f>0</f>
        <v>0</v>
      </c>
      <c r="V488" s="33"/>
      <c r="W488" s="34" t="s">
        <v>243</v>
      </c>
      <c r="X488" s="34"/>
      <c r="Y488" s="33">
        <f>0</f>
        <v>0</v>
      </c>
      <c r="Z488" s="33"/>
      <c r="AA488" s="4" t="s">
        <v>243</v>
      </c>
      <c r="AB488" s="33">
        <f>0</f>
        <v>0</v>
      </c>
      <c r="AC488" s="33"/>
      <c r="AD488" s="4" t="s">
        <v>243</v>
      </c>
      <c r="AE488" s="33">
        <f>0</f>
        <v>0</v>
      </c>
      <c r="AF488" s="33"/>
      <c r="AG488" s="4" t="s">
        <v>243</v>
      </c>
      <c r="AH488" s="33">
        <f>0</f>
        <v>0</v>
      </c>
      <c r="AI488" s="33"/>
      <c r="AJ488" s="4" t="s">
        <v>243</v>
      </c>
      <c r="AK488" s="33">
        <f>0</f>
        <v>0</v>
      </c>
      <c r="AL488" s="33"/>
      <c r="AM488" s="4" t="s">
        <v>243</v>
      </c>
      <c r="AN488" s="4" t="s">
        <v>243</v>
      </c>
      <c r="AO488" s="34" t="s">
        <v>243</v>
      </c>
      <c r="AP488" s="34"/>
      <c r="AQ488" s="4" t="s">
        <v>243</v>
      </c>
      <c r="AR488" s="4" t="s">
        <v>243</v>
      </c>
      <c r="AS488" s="4" t="s">
        <v>243</v>
      </c>
      <c r="AT488" s="4" t="s">
        <v>243</v>
      </c>
      <c r="AU488" s="4" t="s">
        <v>243</v>
      </c>
      <c r="AV488" s="4" t="s">
        <v>243</v>
      </c>
      <c r="AW488" s="4" t="s">
        <v>243</v>
      </c>
      <c r="AX488" s="4" t="s">
        <v>243</v>
      </c>
      <c r="AY488" s="34" t="s">
        <v>243</v>
      </c>
      <c r="AZ488" s="34"/>
      <c r="BA488" s="34"/>
      <c r="BB488" s="4" t="s">
        <v>243</v>
      </c>
    </row>
    <row r="489" spans="1:54" s="1" customFormat="1" ht="14.1" customHeight="1">
      <c r="A489" s="35" t="s">
        <v>775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6" t="s">
        <v>16</v>
      </c>
      <c r="N489" s="36"/>
      <c r="O489" s="36" t="s">
        <v>16</v>
      </c>
      <c r="P489" s="36"/>
      <c r="Q489" s="36"/>
      <c r="R489" s="36" t="s">
        <v>16</v>
      </c>
      <c r="S489" s="36"/>
      <c r="T489" s="36"/>
      <c r="U489" s="29" t="s">
        <v>16</v>
      </c>
      <c r="V489" s="29"/>
      <c r="W489" s="29" t="s">
        <v>16</v>
      </c>
      <c r="X489" s="29"/>
      <c r="Y489" s="29" t="s">
        <v>16</v>
      </c>
      <c r="Z489" s="29"/>
      <c r="AA489" s="7" t="s">
        <v>16</v>
      </c>
      <c r="AB489" s="29" t="s">
        <v>16</v>
      </c>
      <c r="AC489" s="29"/>
      <c r="AD489" s="7" t="s">
        <v>16</v>
      </c>
      <c r="AE489" s="29" t="s">
        <v>16</v>
      </c>
      <c r="AF489" s="29"/>
      <c r="AG489" s="7" t="s">
        <v>16</v>
      </c>
      <c r="AH489" s="29" t="s">
        <v>16</v>
      </c>
      <c r="AI489" s="29"/>
      <c r="AJ489" s="7" t="s">
        <v>16</v>
      </c>
      <c r="AK489" s="29" t="s">
        <v>16</v>
      </c>
      <c r="AL489" s="29"/>
      <c r="AM489" s="7" t="s">
        <v>16</v>
      </c>
      <c r="AN489" s="12" t="s">
        <v>16</v>
      </c>
      <c r="AO489" s="32" t="s">
        <v>16</v>
      </c>
      <c r="AP489" s="32"/>
      <c r="AQ489" s="12" t="s">
        <v>16</v>
      </c>
      <c r="AR489" s="12" t="s">
        <v>16</v>
      </c>
      <c r="AS489" s="12" t="s">
        <v>16</v>
      </c>
      <c r="AT489" s="12" t="s">
        <v>16</v>
      </c>
      <c r="AU489" s="12" t="s">
        <v>16</v>
      </c>
      <c r="AV489" s="12" t="s">
        <v>16</v>
      </c>
      <c r="AW489" s="12" t="s">
        <v>16</v>
      </c>
      <c r="AX489" s="12" t="s">
        <v>16</v>
      </c>
      <c r="AY489" s="32" t="s">
        <v>16</v>
      </c>
      <c r="AZ489" s="32"/>
      <c r="BA489" s="32"/>
      <c r="BB489" s="12" t="s">
        <v>16</v>
      </c>
    </row>
    <row r="490" spans="1:54" s="1" customFormat="1" ht="14.1" customHeight="1">
      <c r="A490" s="30" t="s">
        <v>795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1" t="s">
        <v>799</v>
      </c>
      <c r="N490" s="31"/>
      <c r="O490" s="31" t="s">
        <v>67</v>
      </c>
      <c r="P490" s="31"/>
      <c r="Q490" s="31"/>
      <c r="R490" s="31" t="s">
        <v>72</v>
      </c>
      <c r="S490" s="31"/>
      <c r="T490" s="31"/>
      <c r="U490" s="27">
        <f>0</f>
        <v>0</v>
      </c>
      <c r="V490" s="27"/>
      <c r="W490" s="28" t="s">
        <v>243</v>
      </c>
      <c r="X490" s="28"/>
      <c r="Y490" s="27">
        <f>0</f>
        <v>0</v>
      </c>
      <c r="Z490" s="27"/>
      <c r="AA490" s="14" t="s">
        <v>243</v>
      </c>
      <c r="AB490" s="27">
        <f>0</f>
        <v>0</v>
      </c>
      <c r="AC490" s="27"/>
      <c r="AD490" s="14" t="s">
        <v>243</v>
      </c>
      <c r="AE490" s="27">
        <f>0</f>
        <v>0</v>
      </c>
      <c r="AF490" s="27"/>
      <c r="AG490" s="14" t="s">
        <v>243</v>
      </c>
      <c r="AH490" s="27">
        <f>0</f>
        <v>0</v>
      </c>
      <c r="AI490" s="27"/>
      <c r="AJ490" s="14" t="s">
        <v>243</v>
      </c>
      <c r="AK490" s="27">
        <f>0</f>
        <v>0</v>
      </c>
      <c r="AL490" s="27"/>
      <c r="AM490" s="14" t="s">
        <v>243</v>
      </c>
      <c r="AN490" s="14" t="s">
        <v>243</v>
      </c>
      <c r="AO490" s="28" t="s">
        <v>243</v>
      </c>
      <c r="AP490" s="28"/>
      <c r="AQ490" s="14" t="s">
        <v>243</v>
      </c>
      <c r="AR490" s="14" t="s">
        <v>243</v>
      </c>
      <c r="AS490" s="14" t="s">
        <v>243</v>
      </c>
      <c r="AT490" s="14" t="s">
        <v>243</v>
      </c>
      <c r="AU490" s="14" t="s">
        <v>243</v>
      </c>
      <c r="AV490" s="14" t="s">
        <v>243</v>
      </c>
      <c r="AW490" s="14" t="s">
        <v>243</v>
      </c>
      <c r="AX490" s="14" t="s">
        <v>243</v>
      </c>
      <c r="AY490" s="28" t="s">
        <v>243</v>
      </c>
      <c r="AZ490" s="28"/>
      <c r="BA490" s="28"/>
      <c r="BB490" s="14" t="s">
        <v>243</v>
      </c>
    </row>
    <row r="491" spans="1:54" s="1" customFormat="1" ht="14.1" customHeight="1">
      <c r="A491" s="37" t="s">
        <v>800</v>
      </c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8" t="s">
        <v>801</v>
      </c>
      <c r="N491" s="38"/>
      <c r="O491" s="38" t="s">
        <v>67</v>
      </c>
      <c r="P491" s="38"/>
      <c r="Q491" s="38"/>
      <c r="R491" s="38" t="s">
        <v>68</v>
      </c>
      <c r="S491" s="38"/>
      <c r="T491" s="38"/>
      <c r="U491" s="33">
        <f>942774.48</f>
        <v>942774.48</v>
      </c>
      <c r="V491" s="33"/>
      <c r="W491" s="34" t="s">
        <v>243</v>
      </c>
      <c r="X491" s="34"/>
      <c r="Y491" s="33">
        <f>0</f>
        <v>0</v>
      </c>
      <c r="Z491" s="33"/>
      <c r="AA491" s="4" t="s">
        <v>243</v>
      </c>
      <c r="AB491" s="33">
        <f>0</f>
        <v>0</v>
      </c>
      <c r="AC491" s="33"/>
      <c r="AD491" s="4" t="s">
        <v>243</v>
      </c>
      <c r="AE491" s="33">
        <f>0</f>
        <v>0</v>
      </c>
      <c r="AF491" s="33"/>
      <c r="AG491" s="4" t="s">
        <v>243</v>
      </c>
      <c r="AH491" s="33">
        <f>0</f>
        <v>0</v>
      </c>
      <c r="AI491" s="33"/>
      <c r="AJ491" s="4" t="s">
        <v>243</v>
      </c>
      <c r="AK491" s="33">
        <f>942774.48</f>
        <v>942774.48</v>
      </c>
      <c r="AL491" s="33"/>
      <c r="AM491" s="4" t="s">
        <v>243</v>
      </c>
      <c r="AN491" s="4" t="s">
        <v>243</v>
      </c>
      <c r="AO491" s="34" t="s">
        <v>243</v>
      </c>
      <c r="AP491" s="34"/>
      <c r="AQ491" s="4" t="s">
        <v>243</v>
      </c>
      <c r="AR491" s="4" t="s">
        <v>243</v>
      </c>
      <c r="AS491" s="4" t="s">
        <v>243</v>
      </c>
      <c r="AT491" s="4" t="s">
        <v>243</v>
      </c>
      <c r="AU491" s="4" t="s">
        <v>243</v>
      </c>
      <c r="AV491" s="4" t="s">
        <v>243</v>
      </c>
      <c r="AW491" s="4" t="s">
        <v>243</v>
      </c>
      <c r="AX491" s="4" t="s">
        <v>243</v>
      </c>
      <c r="AY491" s="34" t="s">
        <v>243</v>
      </c>
      <c r="AZ491" s="34"/>
      <c r="BA491" s="34"/>
      <c r="BB491" s="4" t="s">
        <v>243</v>
      </c>
    </row>
    <row r="492" spans="1:54" s="1" customFormat="1" ht="14.1" customHeight="1">
      <c r="A492" s="35" t="s">
        <v>775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6" t="s">
        <v>16</v>
      </c>
      <c r="N492" s="36"/>
      <c r="O492" s="36" t="s">
        <v>16</v>
      </c>
      <c r="P492" s="36"/>
      <c r="Q492" s="36"/>
      <c r="R492" s="36" t="s">
        <v>16</v>
      </c>
      <c r="S492" s="36"/>
      <c r="T492" s="36"/>
      <c r="U492" s="29" t="s">
        <v>16</v>
      </c>
      <c r="V492" s="29"/>
      <c r="W492" s="32" t="s">
        <v>16</v>
      </c>
      <c r="X492" s="32"/>
      <c r="Y492" s="29" t="s">
        <v>16</v>
      </c>
      <c r="Z492" s="29"/>
      <c r="AA492" s="12" t="s">
        <v>16</v>
      </c>
      <c r="AB492" s="29" t="s">
        <v>16</v>
      </c>
      <c r="AC492" s="29"/>
      <c r="AD492" s="12" t="s">
        <v>16</v>
      </c>
      <c r="AE492" s="29" t="s">
        <v>16</v>
      </c>
      <c r="AF492" s="29"/>
      <c r="AG492" s="12" t="s">
        <v>16</v>
      </c>
      <c r="AH492" s="29" t="s">
        <v>16</v>
      </c>
      <c r="AI492" s="29"/>
      <c r="AJ492" s="12" t="s">
        <v>16</v>
      </c>
      <c r="AK492" s="29" t="s">
        <v>16</v>
      </c>
      <c r="AL492" s="29"/>
      <c r="AM492" s="12" t="s">
        <v>16</v>
      </c>
      <c r="AN492" s="7" t="s">
        <v>16</v>
      </c>
      <c r="AO492" s="32" t="s">
        <v>16</v>
      </c>
      <c r="AP492" s="32"/>
      <c r="AQ492" s="7" t="s">
        <v>16</v>
      </c>
      <c r="AR492" s="12" t="s">
        <v>16</v>
      </c>
      <c r="AS492" s="7" t="s">
        <v>16</v>
      </c>
      <c r="AT492" s="12" t="s">
        <v>16</v>
      </c>
      <c r="AU492" s="7" t="s">
        <v>16</v>
      </c>
      <c r="AV492" s="12" t="s">
        <v>16</v>
      </c>
      <c r="AW492" s="7" t="s">
        <v>16</v>
      </c>
      <c r="AX492" s="12" t="s">
        <v>16</v>
      </c>
      <c r="AY492" s="29" t="s">
        <v>16</v>
      </c>
      <c r="AZ492" s="29"/>
      <c r="BA492" s="29"/>
      <c r="BB492" s="12" t="s">
        <v>16</v>
      </c>
    </row>
    <row r="493" spans="1:54" s="1" customFormat="1" ht="14.1" customHeight="1">
      <c r="A493" s="30" t="s">
        <v>771</v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1" t="s">
        <v>802</v>
      </c>
      <c r="N493" s="31"/>
      <c r="O493" s="31" t="s">
        <v>67</v>
      </c>
      <c r="P493" s="31"/>
      <c r="Q493" s="31"/>
      <c r="R493" s="31" t="s">
        <v>72</v>
      </c>
      <c r="S493" s="31"/>
      <c r="T493" s="31"/>
      <c r="U493" s="27">
        <f>802841.13</f>
        <v>802841.13</v>
      </c>
      <c r="V493" s="27"/>
      <c r="W493" s="28" t="s">
        <v>243</v>
      </c>
      <c r="X493" s="28"/>
      <c r="Y493" s="27">
        <f>0</f>
        <v>0</v>
      </c>
      <c r="Z493" s="27"/>
      <c r="AA493" s="14" t="s">
        <v>243</v>
      </c>
      <c r="AB493" s="27">
        <f>0</f>
        <v>0</v>
      </c>
      <c r="AC493" s="27"/>
      <c r="AD493" s="14" t="s">
        <v>243</v>
      </c>
      <c r="AE493" s="27">
        <f>0</f>
        <v>0</v>
      </c>
      <c r="AF493" s="27"/>
      <c r="AG493" s="14" t="s">
        <v>243</v>
      </c>
      <c r="AH493" s="27">
        <f>0</f>
        <v>0</v>
      </c>
      <c r="AI493" s="27"/>
      <c r="AJ493" s="14" t="s">
        <v>243</v>
      </c>
      <c r="AK493" s="27">
        <f>802841.13</f>
        <v>802841.13</v>
      </c>
      <c r="AL493" s="27"/>
      <c r="AM493" s="14" t="s">
        <v>243</v>
      </c>
      <c r="AN493" s="14" t="s">
        <v>243</v>
      </c>
      <c r="AO493" s="28" t="s">
        <v>243</v>
      </c>
      <c r="AP493" s="28"/>
      <c r="AQ493" s="14" t="s">
        <v>243</v>
      </c>
      <c r="AR493" s="14" t="s">
        <v>243</v>
      </c>
      <c r="AS493" s="14" t="s">
        <v>243</v>
      </c>
      <c r="AT493" s="14" t="s">
        <v>243</v>
      </c>
      <c r="AU493" s="14" t="s">
        <v>243</v>
      </c>
      <c r="AV493" s="14" t="s">
        <v>243</v>
      </c>
      <c r="AW493" s="14" t="s">
        <v>243</v>
      </c>
      <c r="AX493" s="14" t="s">
        <v>243</v>
      </c>
      <c r="AY493" s="28" t="s">
        <v>243</v>
      </c>
      <c r="AZ493" s="28"/>
      <c r="BA493" s="28"/>
      <c r="BB493" s="14" t="s">
        <v>243</v>
      </c>
    </row>
    <row r="494" spans="1:54" s="1" customFormat="1" ht="14.1" customHeight="1">
      <c r="A494" s="37" t="s">
        <v>803</v>
      </c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8" t="s">
        <v>804</v>
      </c>
      <c r="N494" s="38"/>
      <c r="O494" s="38" t="s">
        <v>67</v>
      </c>
      <c r="P494" s="38"/>
      <c r="Q494" s="38"/>
      <c r="R494" s="38" t="s">
        <v>68</v>
      </c>
      <c r="S494" s="38"/>
      <c r="T494" s="38"/>
      <c r="U494" s="33">
        <f>0</f>
        <v>0</v>
      </c>
      <c r="V494" s="33"/>
      <c r="W494" s="34" t="s">
        <v>243</v>
      </c>
      <c r="X494" s="34"/>
      <c r="Y494" s="33">
        <f>0</f>
        <v>0</v>
      </c>
      <c r="Z494" s="33"/>
      <c r="AA494" s="4" t="s">
        <v>243</v>
      </c>
      <c r="AB494" s="33">
        <f>0</f>
        <v>0</v>
      </c>
      <c r="AC494" s="33"/>
      <c r="AD494" s="4" t="s">
        <v>243</v>
      </c>
      <c r="AE494" s="33">
        <f>0</f>
        <v>0</v>
      </c>
      <c r="AF494" s="33"/>
      <c r="AG494" s="4" t="s">
        <v>243</v>
      </c>
      <c r="AH494" s="33">
        <f>0</f>
        <v>0</v>
      </c>
      <c r="AI494" s="33"/>
      <c r="AJ494" s="4" t="s">
        <v>243</v>
      </c>
      <c r="AK494" s="33">
        <f>0</f>
        <v>0</v>
      </c>
      <c r="AL494" s="33"/>
      <c r="AM494" s="4" t="s">
        <v>243</v>
      </c>
      <c r="AN494" s="4" t="s">
        <v>243</v>
      </c>
      <c r="AO494" s="34" t="s">
        <v>243</v>
      </c>
      <c r="AP494" s="34"/>
      <c r="AQ494" s="4" t="s">
        <v>243</v>
      </c>
      <c r="AR494" s="4" t="s">
        <v>243</v>
      </c>
      <c r="AS494" s="4" t="s">
        <v>243</v>
      </c>
      <c r="AT494" s="4" t="s">
        <v>243</v>
      </c>
      <c r="AU494" s="4" t="s">
        <v>243</v>
      </c>
      <c r="AV494" s="4" t="s">
        <v>243</v>
      </c>
      <c r="AW494" s="4" t="s">
        <v>243</v>
      </c>
      <c r="AX494" s="4" t="s">
        <v>243</v>
      </c>
      <c r="AY494" s="34" t="s">
        <v>243</v>
      </c>
      <c r="AZ494" s="34"/>
      <c r="BA494" s="34"/>
      <c r="BB494" s="4" t="s">
        <v>243</v>
      </c>
    </row>
    <row r="495" spans="1:54" s="1" customFormat="1" ht="14.1" customHeight="1">
      <c r="A495" s="35" t="s">
        <v>775</v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6" t="s">
        <v>16</v>
      </c>
      <c r="N495" s="36"/>
      <c r="O495" s="36" t="s">
        <v>16</v>
      </c>
      <c r="P495" s="36"/>
      <c r="Q495" s="36"/>
      <c r="R495" s="36" t="s">
        <v>16</v>
      </c>
      <c r="S495" s="36"/>
      <c r="T495" s="36"/>
      <c r="U495" s="29" t="s">
        <v>16</v>
      </c>
      <c r="V495" s="29"/>
      <c r="W495" s="32" t="s">
        <v>16</v>
      </c>
      <c r="X495" s="32"/>
      <c r="Y495" s="29" t="s">
        <v>16</v>
      </c>
      <c r="Z495" s="29"/>
      <c r="AA495" s="12" t="s">
        <v>16</v>
      </c>
      <c r="AB495" s="29" t="s">
        <v>16</v>
      </c>
      <c r="AC495" s="29"/>
      <c r="AD495" s="12" t="s">
        <v>16</v>
      </c>
      <c r="AE495" s="29" t="s">
        <v>16</v>
      </c>
      <c r="AF495" s="29"/>
      <c r="AG495" s="12" t="s">
        <v>16</v>
      </c>
      <c r="AH495" s="29" t="s">
        <v>16</v>
      </c>
      <c r="AI495" s="29"/>
      <c r="AJ495" s="12" t="s">
        <v>16</v>
      </c>
      <c r="AK495" s="29" t="s">
        <v>16</v>
      </c>
      <c r="AL495" s="29"/>
      <c r="AM495" s="12" t="s">
        <v>16</v>
      </c>
      <c r="AN495" s="7" t="s">
        <v>16</v>
      </c>
      <c r="AO495" s="32" t="s">
        <v>16</v>
      </c>
      <c r="AP495" s="32"/>
      <c r="AQ495" s="7" t="s">
        <v>16</v>
      </c>
      <c r="AR495" s="12" t="s">
        <v>16</v>
      </c>
      <c r="AS495" s="7" t="s">
        <v>16</v>
      </c>
      <c r="AT495" s="12" t="s">
        <v>16</v>
      </c>
      <c r="AU495" s="7" t="s">
        <v>16</v>
      </c>
      <c r="AV495" s="12" t="s">
        <v>16</v>
      </c>
      <c r="AW495" s="7" t="s">
        <v>16</v>
      </c>
      <c r="AX495" s="12" t="s">
        <v>16</v>
      </c>
      <c r="AY495" s="29" t="s">
        <v>16</v>
      </c>
      <c r="AZ495" s="29"/>
      <c r="BA495" s="29"/>
      <c r="BB495" s="12" t="s">
        <v>16</v>
      </c>
    </row>
    <row r="496" spans="1:54" s="1" customFormat="1" ht="14.1" customHeight="1">
      <c r="A496" s="30" t="s">
        <v>771</v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1" t="s">
        <v>805</v>
      </c>
      <c r="N496" s="31"/>
      <c r="O496" s="31" t="s">
        <v>67</v>
      </c>
      <c r="P496" s="31"/>
      <c r="Q496" s="31"/>
      <c r="R496" s="31" t="s">
        <v>72</v>
      </c>
      <c r="S496" s="31"/>
      <c r="T496" s="31"/>
      <c r="U496" s="27">
        <f>0</f>
        <v>0</v>
      </c>
      <c r="V496" s="27"/>
      <c r="W496" s="28" t="s">
        <v>243</v>
      </c>
      <c r="X496" s="28"/>
      <c r="Y496" s="27">
        <f>0</f>
        <v>0</v>
      </c>
      <c r="Z496" s="27"/>
      <c r="AA496" s="14" t="s">
        <v>243</v>
      </c>
      <c r="AB496" s="27">
        <f>0</f>
        <v>0</v>
      </c>
      <c r="AC496" s="27"/>
      <c r="AD496" s="14" t="s">
        <v>243</v>
      </c>
      <c r="AE496" s="27">
        <f>0</f>
        <v>0</v>
      </c>
      <c r="AF496" s="27"/>
      <c r="AG496" s="14" t="s">
        <v>243</v>
      </c>
      <c r="AH496" s="27">
        <f>0</f>
        <v>0</v>
      </c>
      <c r="AI496" s="27"/>
      <c r="AJ496" s="14" t="s">
        <v>243</v>
      </c>
      <c r="AK496" s="27">
        <f>0</f>
        <v>0</v>
      </c>
      <c r="AL496" s="27"/>
      <c r="AM496" s="14" t="s">
        <v>243</v>
      </c>
      <c r="AN496" s="14" t="s">
        <v>243</v>
      </c>
      <c r="AO496" s="28" t="s">
        <v>243</v>
      </c>
      <c r="AP496" s="28"/>
      <c r="AQ496" s="14" t="s">
        <v>243</v>
      </c>
      <c r="AR496" s="14" t="s">
        <v>243</v>
      </c>
      <c r="AS496" s="14" t="s">
        <v>243</v>
      </c>
      <c r="AT496" s="14" t="s">
        <v>243</v>
      </c>
      <c r="AU496" s="14" t="s">
        <v>243</v>
      </c>
      <c r="AV496" s="14" t="s">
        <v>243</v>
      </c>
      <c r="AW496" s="14" t="s">
        <v>243</v>
      </c>
      <c r="AX496" s="14" t="s">
        <v>243</v>
      </c>
      <c r="AY496" s="28" t="s">
        <v>243</v>
      </c>
      <c r="AZ496" s="28"/>
      <c r="BA496" s="28"/>
      <c r="BB496" s="14" t="s">
        <v>243</v>
      </c>
    </row>
    <row r="497" spans="1:54" s="1" customFormat="1" ht="14.1" customHeight="1">
      <c r="A497" s="37" t="s">
        <v>806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8" t="s">
        <v>807</v>
      </c>
      <c r="N497" s="38"/>
      <c r="O497" s="38" t="s">
        <v>67</v>
      </c>
      <c r="P497" s="38"/>
      <c r="Q497" s="38"/>
      <c r="R497" s="38" t="s">
        <v>68</v>
      </c>
      <c r="S497" s="38"/>
      <c r="T497" s="38"/>
      <c r="U497" s="33">
        <f>0</f>
        <v>0</v>
      </c>
      <c r="V497" s="33"/>
      <c r="W497" s="34" t="s">
        <v>243</v>
      </c>
      <c r="X497" s="34"/>
      <c r="Y497" s="33">
        <f>0</f>
        <v>0</v>
      </c>
      <c r="Z497" s="33"/>
      <c r="AA497" s="4" t="s">
        <v>243</v>
      </c>
      <c r="AB497" s="33">
        <f>0</f>
        <v>0</v>
      </c>
      <c r="AC497" s="33"/>
      <c r="AD497" s="4" t="s">
        <v>243</v>
      </c>
      <c r="AE497" s="33">
        <f>0</f>
        <v>0</v>
      </c>
      <c r="AF497" s="33"/>
      <c r="AG497" s="4" t="s">
        <v>243</v>
      </c>
      <c r="AH497" s="33">
        <f>0</f>
        <v>0</v>
      </c>
      <c r="AI497" s="33"/>
      <c r="AJ497" s="4" t="s">
        <v>243</v>
      </c>
      <c r="AK497" s="33">
        <f>0</f>
        <v>0</v>
      </c>
      <c r="AL497" s="33"/>
      <c r="AM497" s="4" t="s">
        <v>243</v>
      </c>
      <c r="AN497" s="4" t="s">
        <v>243</v>
      </c>
      <c r="AO497" s="34" t="s">
        <v>243</v>
      </c>
      <c r="AP497" s="34"/>
      <c r="AQ497" s="4" t="s">
        <v>243</v>
      </c>
      <c r="AR497" s="4" t="s">
        <v>243</v>
      </c>
      <c r="AS497" s="4" t="s">
        <v>243</v>
      </c>
      <c r="AT497" s="4" t="s">
        <v>243</v>
      </c>
      <c r="AU497" s="4" t="s">
        <v>243</v>
      </c>
      <c r="AV497" s="4" t="s">
        <v>243</v>
      </c>
      <c r="AW497" s="4" t="s">
        <v>243</v>
      </c>
      <c r="AX497" s="4" t="s">
        <v>243</v>
      </c>
      <c r="AY497" s="34" t="s">
        <v>243</v>
      </c>
      <c r="AZ497" s="34"/>
      <c r="BA497" s="34"/>
      <c r="BB497" s="4" t="s">
        <v>243</v>
      </c>
    </row>
    <row r="498" spans="1:54" s="1" customFormat="1" ht="14.1" customHeight="1">
      <c r="A498" s="35" t="s">
        <v>775</v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6" t="s">
        <v>16</v>
      </c>
      <c r="N498" s="36"/>
      <c r="O498" s="36" t="s">
        <v>16</v>
      </c>
      <c r="P498" s="36"/>
      <c r="Q498" s="36"/>
      <c r="R498" s="36" t="s">
        <v>16</v>
      </c>
      <c r="S498" s="36"/>
      <c r="T498" s="36"/>
      <c r="U498" s="29" t="s">
        <v>16</v>
      </c>
      <c r="V498" s="29"/>
      <c r="W498" s="32" t="s">
        <v>16</v>
      </c>
      <c r="X498" s="32"/>
      <c r="Y498" s="29" t="s">
        <v>16</v>
      </c>
      <c r="Z498" s="29"/>
      <c r="AA498" s="12" t="s">
        <v>16</v>
      </c>
      <c r="AB498" s="29" t="s">
        <v>16</v>
      </c>
      <c r="AC498" s="29"/>
      <c r="AD498" s="12" t="s">
        <v>16</v>
      </c>
      <c r="AE498" s="29" t="s">
        <v>16</v>
      </c>
      <c r="AF498" s="29"/>
      <c r="AG498" s="12" t="s">
        <v>16</v>
      </c>
      <c r="AH498" s="29" t="s">
        <v>16</v>
      </c>
      <c r="AI498" s="29"/>
      <c r="AJ498" s="12" t="s">
        <v>16</v>
      </c>
      <c r="AK498" s="29" t="s">
        <v>16</v>
      </c>
      <c r="AL498" s="29"/>
      <c r="AM498" s="12" t="s">
        <v>16</v>
      </c>
      <c r="AN498" s="7" t="s">
        <v>16</v>
      </c>
      <c r="AO498" s="32" t="s">
        <v>16</v>
      </c>
      <c r="AP498" s="32"/>
      <c r="AQ498" s="7" t="s">
        <v>16</v>
      </c>
      <c r="AR498" s="12" t="s">
        <v>16</v>
      </c>
      <c r="AS498" s="7" t="s">
        <v>16</v>
      </c>
      <c r="AT498" s="12" t="s">
        <v>16</v>
      </c>
      <c r="AU498" s="7" t="s">
        <v>16</v>
      </c>
      <c r="AV498" s="12" t="s">
        <v>16</v>
      </c>
      <c r="AW498" s="7" t="s">
        <v>16</v>
      </c>
      <c r="AX498" s="12" t="s">
        <v>16</v>
      </c>
      <c r="AY498" s="29" t="s">
        <v>16</v>
      </c>
      <c r="AZ498" s="29"/>
      <c r="BA498" s="29"/>
      <c r="BB498" s="12" t="s">
        <v>16</v>
      </c>
    </row>
    <row r="499" spans="1:54" s="1" customFormat="1" ht="14.1" customHeight="1">
      <c r="A499" s="30" t="s">
        <v>771</v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1" t="s">
        <v>808</v>
      </c>
      <c r="N499" s="31"/>
      <c r="O499" s="31" t="s">
        <v>67</v>
      </c>
      <c r="P499" s="31"/>
      <c r="Q499" s="31"/>
      <c r="R499" s="31" t="s">
        <v>72</v>
      </c>
      <c r="S499" s="31"/>
      <c r="T499" s="31"/>
      <c r="U499" s="27">
        <f>0</f>
        <v>0</v>
      </c>
      <c r="V499" s="27"/>
      <c r="W499" s="28" t="s">
        <v>243</v>
      </c>
      <c r="X499" s="28"/>
      <c r="Y499" s="27">
        <f>0</f>
        <v>0</v>
      </c>
      <c r="Z499" s="27"/>
      <c r="AA499" s="14" t="s">
        <v>243</v>
      </c>
      <c r="AB499" s="27">
        <f>0</f>
        <v>0</v>
      </c>
      <c r="AC499" s="27"/>
      <c r="AD499" s="14" t="s">
        <v>243</v>
      </c>
      <c r="AE499" s="27">
        <f>0</f>
        <v>0</v>
      </c>
      <c r="AF499" s="27"/>
      <c r="AG499" s="14" t="s">
        <v>243</v>
      </c>
      <c r="AH499" s="27">
        <f>0</f>
        <v>0</v>
      </c>
      <c r="AI499" s="27"/>
      <c r="AJ499" s="14" t="s">
        <v>243</v>
      </c>
      <c r="AK499" s="27">
        <f>0</f>
        <v>0</v>
      </c>
      <c r="AL499" s="27"/>
      <c r="AM499" s="14" t="s">
        <v>243</v>
      </c>
      <c r="AN499" s="14" t="s">
        <v>243</v>
      </c>
      <c r="AO499" s="28" t="s">
        <v>243</v>
      </c>
      <c r="AP499" s="28"/>
      <c r="AQ499" s="14" t="s">
        <v>243</v>
      </c>
      <c r="AR499" s="14" t="s">
        <v>243</v>
      </c>
      <c r="AS499" s="14" t="s">
        <v>243</v>
      </c>
      <c r="AT499" s="14" t="s">
        <v>243</v>
      </c>
      <c r="AU499" s="14" t="s">
        <v>243</v>
      </c>
      <c r="AV499" s="14" t="s">
        <v>243</v>
      </c>
      <c r="AW499" s="14" t="s">
        <v>243</v>
      </c>
      <c r="AX499" s="14" t="s">
        <v>243</v>
      </c>
      <c r="AY499" s="28" t="s">
        <v>243</v>
      </c>
      <c r="AZ499" s="28"/>
      <c r="BA499" s="28"/>
      <c r="BB499" s="14" t="s">
        <v>243</v>
      </c>
    </row>
    <row r="500" spans="1:54" s="1" customFormat="1" ht="14.1" customHeight="1">
      <c r="A500" s="37" t="s">
        <v>809</v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8" t="s">
        <v>810</v>
      </c>
      <c r="N500" s="38"/>
      <c r="O500" s="38" t="s">
        <v>67</v>
      </c>
      <c r="P500" s="38"/>
      <c r="Q500" s="38"/>
      <c r="R500" s="38" t="s">
        <v>68</v>
      </c>
      <c r="S500" s="38"/>
      <c r="T500" s="38"/>
      <c r="U500" s="33">
        <f>0</f>
        <v>0</v>
      </c>
      <c r="V500" s="33"/>
      <c r="W500" s="34" t="s">
        <v>243</v>
      </c>
      <c r="X500" s="34"/>
      <c r="Y500" s="33">
        <f>0</f>
        <v>0</v>
      </c>
      <c r="Z500" s="33"/>
      <c r="AA500" s="4" t="s">
        <v>243</v>
      </c>
      <c r="AB500" s="33">
        <f>0</f>
        <v>0</v>
      </c>
      <c r="AC500" s="33"/>
      <c r="AD500" s="4" t="s">
        <v>243</v>
      </c>
      <c r="AE500" s="33">
        <f>0</f>
        <v>0</v>
      </c>
      <c r="AF500" s="33"/>
      <c r="AG500" s="4" t="s">
        <v>243</v>
      </c>
      <c r="AH500" s="33">
        <f>0</f>
        <v>0</v>
      </c>
      <c r="AI500" s="33"/>
      <c r="AJ500" s="4" t="s">
        <v>243</v>
      </c>
      <c r="AK500" s="33">
        <f>0</f>
        <v>0</v>
      </c>
      <c r="AL500" s="33"/>
      <c r="AM500" s="4" t="s">
        <v>243</v>
      </c>
      <c r="AN500" s="4" t="s">
        <v>243</v>
      </c>
      <c r="AO500" s="34" t="s">
        <v>243</v>
      </c>
      <c r="AP500" s="34"/>
      <c r="AQ500" s="4" t="s">
        <v>243</v>
      </c>
      <c r="AR500" s="4" t="s">
        <v>243</v>
      </c>
      <c r="AS500" s="4" t="s">
        <v>243</v>
      </c>
      <c r="AT500" s="4" t="s">
        <v>243</v>
      </c>
      <c r="AU500" s="4" t="s">
        <v>243</v>
      </c>
      <c r="AV500" s="4" t="s">
        <v>243</v>
      </c>
      <c r="AW500" s="4" t="s">
        <v>243</v>
      </c>
      <c r="AX500" s="4" t="s">
        <v>243</v>
      </c>
      <c r="AY500" s="34" t="s">
        <v>243</v>
      </c>
      <c r="AZ500" s="34"/>
      <c r="BA500" s="34"/>
      <c r="BB500" s="4" t="s">
        <v>243</v>
      </c>
    </row>
    <row r="501" spans="1:54" s="1" customFormat="1" ht="14.1" customHeight="1">
      <c r="A501" s="35" t="s">
        <v>811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6" t="s">
        <v>16</v>
      </c>
      <c r="N501" s="36"/>
      <c r="O501" s="36" t="s">
        <v>16</v>
      </c>
      <c r="P501" s="36"/>
      <c r="Q501" s="36"/>
      <c r="R501" s="36" t="s">
        <v>16</v>
      </c>
      <c r="S501" s="36"/>
      <c r="T501" s="36"/>
      <c r="U501" s="29" t="s">
        <v>16</v>
      </c>
      <c r="V501" s="29"/>
      <c r="W501" s="32" t="s">
        <v>16</v>
      </c>
      <c r="X501" s="32"/>
      <c r="Y501" s="29" t="s">
        <v>16</v>
      </c>
      <c r="Z501" s="29"/>
      <c r="AA501" s="12" t="s">
        <v>16</v>
      </c>
      <c r="AB501" s="29" t="s">
        <v>16</v>
      </c>
      <c r="AC501" s="29"/>
      <c r="AD501" s="12" t="s">
        <v>16</v>
      </c>
      <c r="AE501" s="29" t="s">
        <v>16</v>
      </c>
      <c r="AF501" s="29"/>
      <c r="AG501" s="12" t="s">
        <v>16</v>
      </c>
      <c r="AH501" s="29" t="s">
        <v>16</v>
      </c>
      <c r="AI501" s="29"/>
      <c r="AJ501" s="12" t="s">
        <v>16</v>
      </c>
      <c r="AK501" s="29" t="s">
        <v>16</v>
      </c>
      <c r="AL501" s="29"/>
      <c r="AM501" s="12" t="s">
        <v>16</v>
      </c>
      <c r="AN501" s="7" t="s">
        <v>16</v>
      </c>
      <c r="AO501" s="32" t="s">
        <v>16</v>
      </c>
      <c r="AP501" s="32"/>
      <c r="AQ501" s="7" t="s">
        <v>16</v>
      </c>
      <c r="AR501" s="12" t="s">
        <v>16</v>
      </c>
      <c r="AS501" s="7" t="s">
        <v>16</v>
      </c>
      <c r="AT501" s="12" t="s">
        <v>16</v>
      </c>
      <c r="AU501" s="7" t="s">
        <v>16</v>
      </c>
      <c r="AV501" s="12" t="s">
        <v>16</v>
      </c>
      <c r="AW501" s="7" t="s">
        <v>16</v>
      </c>
      <c r="AX501" s="12" t="s">
        <v>16</v>
      </c>
      <c r="AY501" s="29" t="s">
        <v>16</v>
      </c>
      <c r="AZ501" s="29"/>
      <c r="BA501" s="29"/>
      <c r="BB501" s="12" t="s">
        <v>16</v>
      </c>
    </row>
    <row r="502" spans="1:54" s="1" customFormat="1" ht="14.1" customHeight="1">
      <c r="A502" s="30" t="s">
        <v>771</v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1" t="s">
        <v>812</v>
      </c>
      <c r="N502" s="31"/>
      <c r="O502" s="31" t="s">
        <v>67</v>
      </c>
      <c r="P502" s="31"/>
      <c r="Q502" s="31"/>
      <c r="R502" s="31" t="s">
        <v>72</v>
      </c>
      <c r="S502" s="31"/>
      <c r="T502" s="31"/>
      <c r="U502" s="27">
        <f>0</f>
        <v>0</v>
      </c>
      <c r="V502" s="27"/>
      <c r="W502" s="28" t="s">
        <v>243</v>
      </c>
      <c r="X502" s="28"/>
      <c r="Y502" s="27">
        <f>0</f>
        <v>0</v>
      </c>
      <c r="Z502" s="27"/>
      <c r="AA502" s="14" t="s">
        <v>243</v>
      </c>
      <c r="AB502" s="27">
        <f>0</f>
        <v>0</v>
      </c>
      <c r="AC502" s="27"/>
      <c r="AD502" s="14" t="s">
        <v>243</v>
      </c>
      <c r="AE502" s="27">
        <f>0</f>
        <v>0</v>
      </c>
      <c r="AF502" s="27"/>
      <c r="AG502" s="14" t="s">
        <v>243</v>
      </c>
      <c r="AH502" s="27">
        <f>0</f>
        <v>0</v>
      </c>
      <c r="AI502" s="27"/>
      <c r="AJ502" s="14" t="s">
        <v>243</v>
      </c>
      <c r="AK502" s="27">
        <f>0</f>
        <v>0</v>
      </c>
      <c r="AL502" s="27"/>
      <c r="AM502" s="14" t="s">
        <v>243</v>
      </c>
      <c r="AN502" s="14" t="s">
        <v>243</v>
      </c>
      <c r="AO502" s="28" t="s">
        <v>243</v>
      </c>
      <c r="AP502" s="28"/>
      <c r="AQ502" s="14" t="s">
        <v>243</v>
      </c>
      <c r="AR502" s="14" t="s">
        <v>243</v>
      </c>
      <c r="AS502" s="14" t="s">
        <v>243</v>
      </c>
      <c r="AT502" s="14" t="s">
        <v>243</v>
      </c>
      <c r="AU502" s="14" t="s">
        <v>243</v>
      </c>
      <c r="AV502" s="14" t="s">
        <v>243</v>
      </c>
      <c r="AW502" s="14" t="s">
        <v>243</v>
      </c>
      <c r="AX502" s="14" t="s">
        <v>243</v>
      </c>
      <c r="AY502" s="28" t="s">
        <v>243</v>
      </c>
      <c r="AZ502" s="28"/>
      <c r="BA502" s="28"/>
      <c r="BB502" s="14" t="s">
        <v>243</v>
      </c>
    </row>
    <row r="503" spans="1:54" s="1" customFormat="1" ht="14.1" customHeight="1">
      <c r="A503" s="37" t="s">
        <v>813</v>
      </c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8" t="s">
        <v>814</v>
      </c>
      <c r="N503" s="38"/>
      <c r="O503" s="38" t="s">
        <v>67</v>
      </c>
      <c r="P503" s="38"/>
      <c r="Q503" s="38"/>
      <c r="R503" s="38" t="s">
        <v>68</v>
      </c>
      <c r="S503" s="38"/>
      <c r="T503" s="38"/>
      <c r="U503" s="33">
        <f>0</f>
        <v>0</v>
      </c>
      <c r="V503" s="33"/>
      <c r="W503" s="34" t="s">
        <v>243</v>
      </c>
      <c r="X503" s="34"/>
      <c r="Y503" s="33">
        <f>0</f>
        <v>0</v>
      </c>
      <c r="Z503" s="33"/>
      <c r="AA503" s="4" t="s">
        <v>243</v>
      </c>
      <c r="AB503" s="33">
        <f>0</f>
        <v>0</v>
      </c>
      <c r="AC503" s="33"/>
      <c r="AD503" s="4" t="s">
        <v>243</v>
      </c>
      <c r="AE503" s="33">
        <f>0</f>
        <v>0</v>
      </c>
      <c r="AF503" s="33"/>
      <c r="AG503" s="4" t="s">
        <v>243</v>
      </c>
      <c r="AH503" s="33">
        <f>0</f>
        <v>0</v>
      </c>
      <c r="AI503" s="33"/>
      <c r="AJ503" s="4" t="s">
        <v>243</v>
      </c>
      <c r="AK503" s="33">
        <f>0</f>
        <v>0</v>
      </c>
      <c r="AL503" s="33"/>
      <c r="AM503" s="4" t="s">
        <v>243</v>
      </c>
      <c r="AN503" s="4" t="s">
        <v>243</v>
      </c>
      <c r="AO503" s="34" t="s">
        <v>243</v>
      </c>
      <c r="AP503" s="34"/>
      <c r="AQ503" s="4" t="s">
        <v>243</v>
      </c>
      <c r="AR503" s="4" t="s">
        <v>243</v>
      </c>
      <c r="AS503" s="4" t="s">
        <v>243</v>
      </c>
      <c r="AT503" s="4" t="s">
        <v>243</v>
      </c>
      <c r="AU503" s="4" t="s">
        <v>243</v>
      </c>
      <c r="AV503" s="4" t="s">
        <v>243</v>
      </c>
      <c r="AW503" s="4" t="s">
        <v>243</v>
      </c>
      <c r="AX503" s="4" t="s">
        <v>243</v>
      </c>
      <c r="AY503" s="34" t="s">
        <v>243</v>
      </c>
      <c r="AZ503" s="34"/>
      <c r="BA503" s="34"/>
      <c r="BB503" s="4" t="s">
        <v>243</v>
      </c>
    </row>
    <row r="504" spans="1:54" s="1" customFormat="1" ht="14.1" customHeight="1">
      <c r="A504" s="35" t="s">
        <v>779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6" t="s">
        <v>16</v>
      </c>
      <c r="N504" s="36"/>
      <c r="O504" s="36" t="s">
        <v>16</v>
      </c>
      <c r="P504" s="36"/>
      <c r="Q504" s="36"/>
      <c r="R504" s="36" t="s">
        <v>16</v>
      </c>
      <c r="S504" s="36"/>
      <c r="T504" s="36"/>
      <c r="U504" s="29" t="s">
        <v>16</v>
      </c>
      <c r="V504" s="29"/>
      <c r="W504" s="32" t="s">
        <v>16</v>
      </c>
      <c r="X504" s="32"/>
      <c r="Y504" s="29" t="s">
        <v>16</v>
      </c>
      <c r="Z504" s="29"/>
      <c r="AA504" s="12" t="s">
        <v>16</v>
      </c>
      <c r="AB504" s="29" t="s">
        <v>16</v>
      </c>
      <c r="AC504" s="29"/>
      <c r="AD504" s="12" t="s">
        <v>16</v>
      </c>
      <c r="AE504" s="29" t="s">
        <v>16</v>
      </c>
      <c r="AF504" s="29"/>
      <c r="AG504" s="12" t="s">
        <v>16</v>
      </c>
      <c r="AH504" s="29" t="s">
        <v>16</v>
      </c>
      <c r="AI504" s="29"/>
      <c r="AJ504" s="12" t="s">
        <v>16</v>
      </c>
      <c r="AK504" s="29" t="s">
        <v>16</v>
      </c>
      <c r="AL504" s="29"/>
      <c r="AM504" s="12" t="s">
        <v>16</v>
      </c>
      <c r="AN504" s="7" t="s">
        <v>16</v>
      </c>
      <c r="AO504" s="32" t="s">
        <v>16</v>
      </c>
      <c r="AP504" s="32"/>
      <c r="AQ504" s="7" t="s">
        <v>16</v>
      </c>
      <c r="AR504" s="12" t="s">
        <v>16</v>
      </c>
      <c r="AS504" s="7" t="s">
        <v>16</v>
      </c>
      <c r="AT504" s="12" t="s">
        <v>16</v>
      </c>
      <c r="AU504" s="7" t="s">
        <v>16</v>
      </c>
      <c r="AV504" s="12" t="s">
        <v>16</v>
      </c>
      <c r="AW504" s="7" t="s">
        <v>16</v>
      </c>
      <c r="AX504" s="12" t="s">
        <v>16</v>
      </c>
      <c r="AY504" s="29" t="s">
        <v>16</v>
      </c>
      <c r="AZ504" s="29"/>
      <c r="BA504" s="29"/>
      <c r="BB504" s="12" t="s">
        <v>16</v>
      </c>
    </row>
    <row r="505" spans="1:54" s="1" customFormat="1" ht="14.1" customHeight="1">
      <c r="A505" s="30" t="s">
        <v>771</v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1" t="s">
        <v>815</v>
      </c>
      <c r="N505" s="31"/>
      <c r="O505" s="31" t="s">
        <v>67</v>
      </c>
      <c r="P505" s="31"/>
      <c r="Q505" s="31"/>
      <c r="R505" s="31" t="s">
        <v>72</v>
      </c>
      <c r="S505" s="31"/>
      <c r="T505" s="31"/>
      <c r="U505" s="27">
        <f>0</f>
        <v>0</v>
      </c>
      <c r="V505" s="27"/>
      <c r="W505" s="28" t="s">
        <v>243</v>
      </c>
      <c r="X505" s="28"/>
      <c r="Y505" s="27">
        <f>0</f>
        <v>0</v>
      </c>
      <c r="Z505" s="27"/>
      <c r="AA505" s="14" t="s">
        <v>243</v>
      </c>
      <c r="AB505" s="27">
        <f>0</f>
        <v>0</v>
      </c>
      <c r="AC505" s="27"/>
      <c r="AD505" s="14" t="s">
        <v>243</v>
      </c>
      <c r="AE505" s="27">
        <f>0</f>
        <v>0</v>
      </c>
      <c r="AF505" s="27"/>
      <c r="AG505" s="14" t="s">
        <v>243</v>
      </c>
      <c r="AH505" s="27">
        <f>0</f>
        <v>0</v>
      </c>
      <c r="AI505" s="27"/>
      <c r="AJ505" s="14" t="s">
        <v>243</v>
      </c>
      <c r="AK505" s="27">
        <f>0</f>
        <v>0</v>
      </c>
      <c r="AL505" s="27"/>
      <c r="AM505" s="14" t="s">
        <v>243</v>
      </c>
      <c r="AN505" s="14" t="s">
        <v>243</v>
      </c>
      <c r="AO505" s="28" t="s">
        <v>243</v>
      </c>
      <c r="AP505" s="28"/>
      <c r="AQ505" s="14" t="s">
        <v>243</v>
      </c>
      <c r="AR505" s="14" t="s">
        <v>243</v>
      </c>
      <c r="AS505" s="14" t="s">
        <v>243</v>
      </c>
      <c r="AT505" s="14" t="s">
        <v>243</v>
      </c>
      <c r="AU505" s="14" t="s">
        <v>243</v>
      </c>
      <c r="AV505" s="14" t="s">
        <v>243</v>
      </c>
      <c r="AW505" s="14" t="s">
        <v>243</v>
      </c>
      <c r="AX505" s="14" t="s">
        <v>243</v>
      </c>
      <c r="AY505" s="28" t="s">
        <v>243</v>
      </c>
      <c r="AZ505" s="28"/>
      <c r="BA505" s="28"/>
      <c r="BB505" s="14" t="s">
        <v>243</v>
      </c>
    </row>
    <row r="506" spans="1:54" s="1" customFormat="1" ht="14.1" customHeight="1">
      <c r="A506" s="37" t="s">
        <v>816</v>
      </c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8" t="s">
        <v>817</v>
      </c>
      <c r="N506" s="38"/>
      <c r="O506" s="38" t="s">
        <v>67</v>
      </c>
      <c r="P506" s="38"/>
      <c r="Q506" s="38"/>
      <c r="R506" s="38" t="s">
        <v>68</v>
      </c>
      <c r="S506" s="38"/>
      <c r="T506" s="38"/>
      <c r="U506" s="33">
        <f>0</f>
        <v>0</v>
      </c>
      <c r="V506" s="33"/>
      <c r="W506" s="34" t="s">
        <v>243</v>
      </c>
      <c r="X506" s="34"/>
      <c r="Y506" s="33">
        <f>0</f>
        <v>0</v>
      </c>
      <c r="Z506" s="33"/>
      <c r="AA506" s="4" t="s">
        <v>243</v>
      </c>
      <c r="AB506" s="33">
        <f>0</f>
        <v>0</v>
      </c>
      <c r="AC506" s="33"/>
      <c r="AD506" s="4" t="s">
        <v>243</v>
      </c>
      <c r="AE506" s="33">
        <f>0</f>
        <v>0</v>
      </c>
      <c r="AF506" s="33"/>
      <c r="AG506" s="4" t="s">
        <v>243</v>
      </c>
      <c r="AH506" s="33">
        <f>0</f>
        <v>0</v>
      </c>
      <c r="AI506" s="33"/>
      <c r="AJ506" s="4" t="s">
        <v>243</v>
      </c>
      <c r="AK506" s="33">
        <f>0</f>
        <v>0</v>
      </c>
      <c r="AL506" s="33"/>
      <c r="AM506" s="4" t="s">
        <v>243</v>
      </c>
      <c r="AN506" s="4" t="s">
        <v>243</v>
      </c>
      <c r="AO506" s="34" t="s">
        <v>243</v>
      </c>
      <c r="AP506" s="34"/>
      <c r="AQ506" s="4" t="s">
        <v>243</v>
      </c>
      <c r="AR506" s="4" t="s">
        <v>243</v>
      </c>
      <c r="AS506" s="4" t="s">
        <v>243</v>
      </c>
      <c r="AT506" s="4" t="s">
        <v>243</v>
      </c>
      <c r="AU506" s="4" t="s">
        <v>243</v>
      </c>
      <c r="AV506" s="4" t="s">
        <v>243</v>
      </c>
      <c r="AW506" s="4" t="s">
        <v>243</v>
      </c>
      <c r="AX506" s="4" t="s">
        <v>243</v>
      </c>
      <c r="AY506" s="34" t="s">
        <v>243</v>
      </c>
      <c r="AZ506" s="34"/>
      <c r="BA506" s="34"/>
      <c r="BB506" s="4" t="s">
        <v>243</v>
      </c>
    </row>
    <row r="507" spans="1:54" s="1" customFormat="1" ht="14.1" customHeight="1">
      <c r="A507" s="35" t="s">
        <v>779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6" t="s">
        <v>16</v>
      </c>
      <c r="N507" s="36"/>
      <c r="O507" s="36" t="s">
        <v>16</v>
      </c>
      <c r="P507" s="36"/>
      <c r="Q507" s="36"/>
      <c r="R507" s="36" t="s">
        <v>16</v>
      </c>
      <c r="S507" s="36"/>
      <c r="T507" s="36"/>
      <c r="U507" s="29" t="s">
        <v>16</v>
      </c>
      <c r="V507" s="29"/>
      <c r="W507" s="32" t="s">
        <v>16</v>
      </c>
      <c r="X507" s="32"/>
      <c r="Y507" s="29" t="s">
        <v>16</v>
      </c>
      <c r="Z507" s="29"/>
      <c r="AA507" s="12" t="s">
        <v>16</v>
      </c>
      <c r="AB507" s="29" t="s">
        <v>16</v>
      </c>
      <c r="AC507" s="29"/>
      <c r="AD507" s="12" t="s">
        <v>16</v>
      </c>
      <c r="AE507" s="29" t="s">
        <v>16</v>
      </c>
      <c r="AF507" s="29"/>
      <c r="AG507" s="12" t="s">
        <v>16</v>
      </c>
      <c r="AH507" s="29" t="s">
        <v>16</v>
      </c>
      <c r="AI507" s="29"/>
      <c r="AJ507" s="12" t="s">
        <v>16</v>
      </c>
      <c r="AK507" s="29" t="s">
        <v>16</v>
      </c>
      <c r="AL507" s="29"/>
      <c r="AM507" s="12" t="s">
        <v>16</v>
      </c>
      <c r="AN507" s="7" t="s">
        <v>16</v>
      </c>
      <c r="AO507" s="32" t="s">
        <v>16</v>
      </c>
      <c r="AP507" s="32"/>
      <c r="AQ507" s="7" t="s">
        <v>16</v>
      </c>
      <c r="AR507" s="12" t="s">
        <v>16</v>
      </c>
      <c r="AS507" s="7" t="s">
        <v>16</v>
      </c>
      <c r="AT507" s="12" t="s">
        <v>16</v>
      </c>
      <c r="AU507" s="7" t="s">
        <v>16</v>
      </c>
      <c r="AV507" s="12" t="s">
        <v>16</v>
      </c>
      <c r="AW507" s="7" t="s">
        <v>16</v>
      </c>
      <c r="AX507" s="12" t="s">
        <v>16</v>
      </c>
      <c r="AY507" s="29" t="s">
        <v>16</v>
      </c>
      <c r="AZ507" s="29"/>
      <c r="BA507" s="29"/>
      <c r="BB507" s="12" t="s">
        <v>16</v>
      </c>
    </row>
    <row r="508" spans="1:54" s="1" customFormat="1" ht="14.1" customHeight="1">
      <c r="A508" s="30" t="s">
        <v>771</v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1" t="s">
        <v>818</v>
      </c>
      <c r="N508" s="31"/>
      <c r="O508" s="31" t="s">
        <v>67</v>
      </c>
      <c r="P508" s="31"/>
      <c r="Q508" s="31"/>
      <c r="R508" s="31" t="s">
        <v>72</v>
      </c>
      <c r="S508" s="31"/>
      <c r="T508" s="31"/>
      <c r="U508" s="27">
        <f>0</f>
        <v>0</v>
      </c>
      <c r="V508" s="27"/>
      <c r="W508" s="28" t="s">
        <v>243</v>
      </c>
      <c r="X508" s="28"/>
      <c r="Y508" s="27">
        <f>0</f>
        <v>0</v>
      </c>
      <c r="Z508" s="27"/>
      <c r="AA508" s="14" t="s">
        <v>243</v>
      </c>
      <c r="AB508" s="27">
        <f>0</f>
        <v>0</v>
      </c>
      <c r="AC508" s="27"/>
      <c r="AD508" s="14" t="s">
        <v>243</v>
      </c>
      <c r="AE508" s="27">
        <f>0</f>
        <v>0</v>
      </c>
      <c r="AF508" s="27"/>
      <c r="AG508" s="14" t="s">
        <v>243</v>
      </c>
      <c r="AH508" s="27">
        <f>0</f>
        <v>0</v>
      </c>
      <c r="AI508" s="27"/>
      <c r="AJ508" s="14" t="s">
        <v>243</v>
      </c>
      <c r="AK508" s="27">
        <f>0</f>
        <v>0</v>
      </c>
      <c r="AL508" s="27"/>
      <c r="AM508" s="14" t="s">
        <v>243</v>
      </c>
      <c r="AN508" s="14" t="s">
        <v>243</v>
      </c>
      <c r="AO508" s="28" t="s">
        <v>243</v>
      </c>
      <c r="AP508" s="28"/>
      <c r="AQ508" s="14" t="s">
        <v>243</v>
      </c>
      <c r="AR508" s="14" t="s">
        <v>243</v>
      </c>
      <c r="AS508" s="14" t="s">
        <v>243</v>
      </c>
      <c r="AT508" s="14" t="s">
        <v>243</v>
      </c>
      <c r="AU508" s="14" t="s">
        <v>243</v>
      </c>
      <c r="AV508" s="14" t="s">
        <v>243</v>
      </c>
      <c r="AW508" s="14" t="s">
        <v>243</v>
      </c>
      <c r="AX508" s="14" t="s">
        <v>243</v>
      </c>
      <c r="AY508" s="28" t="s">
        <v>243</v>
      </c>
      <c r="AZ508" s="28"/>
      <c r="BA508" s="28"/>
      <c r="BB508" s="14" t="s">
        <v>243</v>
      </c>
    </row>
    <row r="509" spans="1:54" s="1" customFormat="1" ht="14.1" customHeight="1">
      <c r="A509" s="37" t="s">
        <v>819</v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8" t="s">
        <v>820</v>
      </c>
      <c r="N509" s="38"/>
      <c r="O509" s="38" t="s">
        <v>67</v>
      </c>
      <c r="P509" s="38"/>
      <c r="Q509" s="38"/>
      <c r="R509" s="38" t="s">
        <v>68</v>
      </c>
      <c r="S509" s="38"/>
      <c r="T509" s="38"/>
      <c r="U509" s="33">
        <f>0</f>
        <v>0</v>
      </c>
      <c r="V509" s="33"/>
      <c r="W509" s="34" t="s">
        <v>243</v>
      </c>
      <c r="X509" s="34"/>
      <c r="Y509" s="33">
        <f>0</f>
        <v>0</v>
      </c>
      <c r="Z509" s="33"/>
      <c r="AA509" s="4" t="s">
        <v>243</v>
      </c>
      <c r="AB509" s="33">
        <f>0</f>
        <v>0</v>
      </c>
      <c r="AC509" s="33"/>
      <c r="AD509" s="4" t="s">
        <v>243</v>
      </c>
      <c r="AE509" s="33">
        <f>0</f>
        <v>0</v>
      </c>
      <c r="AF509" s="33"/>
      <c r="AG509" s="4" t="s">
        <v>243</v>
      </c>
      <c r="AH509" s="33">
        <f>0</f>
        <v>0</v>
      </c>
      <c r="AI509" s="33"/>
      <c r="AJ509" s="4" t="s">
        <v>243</v>
      </c>
      <c r="AK509" s="33">
        <f>0</f>
        <v>0</v>
      </c>
      <c r="AL509" s="33"/>
      <c r="AM509" s="4" t="s">
        <v>243</v>
      </c>
      <c r="AN509" s="4" t="s">
        <v>243</v>
      </c>
      <c r="AO509" s="34" t="s">
        <v>243</v>
      </c>
      <c r="AP509" s="34"/>
      <c r="AQ509" s="4" t="s">
        <v>243</v>
      </c>
      <c r="AR509" s="4" t="s">
        <v>243</v>
      </c>
      <c r="AS509" s="4" t="s">
        <v>243</v>
      </c>
      <c r="AT509" s="4" t="s">
        <v>243</v>
      </c>
      <c r="AU509" s="4" t="s">
        <v>243</v>
      </c>
      <c r="AV509" s="4" t="s">
        <v>243</v>
      </c>
      <c r="AW509" s="4" t="s">
        <v>243</v>
      </c>
      <c r="AX509" s="4" t="s">
        <v>243</v>
      </c>
      <c r="AY509" s="34" t="s">
        <v>243</v>
      </c>
      <c r="AZ509" s="34"/>
      <c r="BA509" s="34"/>
      <c r="BB509" s="4" t="s">
        <v>243</v>
      </c>
    </row>
    <row r="510" spans="1:54" s="1" customFormat="1" ht="14.1" customHeight="1">
      <c r="A510" s="35" t="s">
        <v>775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6" t="s">
        <v>16</v>
      </c>
      <c r="N510" s="36"/>
      <c r="O510" s="36" t="s">
        <v>16</v>
      </c>
      <c r="P510" s="36"/>
      <c r="Q510" s="36"/>
      <c r="R510" s="36" t="s">
        <v>16</v>
      </c>
      <c r="S510" s="36"/>
      <c r="T510" s="36"/>
      <c r="U510" s="29" t="s">
        <v>16</v>
      </c>
      <c r="V510" s="29"/>
      <c r="W510" s="32" t="s">
        <v>16</v>
      </c>
      <c r="X510" s="32"/>
      <c r="Y510" s="29" t="s">
        <v>16</v>
      </c>
      <c r="Z510" s="29"/>
      <c r="AA510" s="12" t="s">
        <v>16</v>
      </c>
      <c r="AB510" s="29" t="s">
        <v>16</v>
      </c>
      <c r="AC510" s="29"/>
      <c r="AD510" s="12" t="s">
        <v>16</v>
      </c>
      <c r="AE510" s="29" t="s">
        <v>16</v>
      </c>
      <c r="AF510" s="29"/>
      <c r="AG510" s="12" t="s">
        <v>16</v>
      </c>
      <c r="AH510" s="29" t="s">
        <v>16</v>
      </c>
      <c r="AI510" s="29"/>
      <c r="AJ510" s="12" t="s">
        <v>16</v>
      </c>
      <c r="AK510" s="29" t="s">
        <v>16</v>
      </c>
      <c r="AL510" s="29"/>
      <c r="AM510" s="12" t="s">
        <v>16</v>
      </c>
      <c r="AN510" s="7" t="s">
        <v>16</v>
      </c>
      <c r="AO510" s="32" t="s">
        <v>16</v>
      </c>
      <c r="AP510" s="32"/>
      <c r="AQ510" s="7" t="s">
        <v>16</v>
      </c>
      <c r="AR510" s="12" t="s">
        <v>16</v>
      </c>
      <c r="AS510" s="7" t="s">
        <v>16</v>
      </c>
      <c r="AT510" s="12" t="s">
        <v>16</v>
      </c>
      <c r="AU510" s="7" t="s">
        <v>16</v>
      </c>
      <c r="AV510" s="12" t="s">
        <v>16</v>
      </c>
      <c r="AW510" s="7" t="s">
        <v>16</v>
      </c>
      <c r="AX510" s="12" t="s">
        <v>16</v>
      </c>
      <c r="AY510" s="29" t="s">
        <v>16</v>
      </c>
      <c r="AZ510" s="29"/>
      <c r="BA510" s="29"/>
      <c r="BB510" s="12" t="s">
        <v>16</v>
      </c>
    </row>
    <row r="511" spans="1:54" s="1" customFormat="1" ht="14.1" customHeight="1">
      <c r="A511" s="30" t="s">
        <v>771</v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1" t="s">
        <v>821</v>
      </c>
      <c r="N511" s="31"/>
      <c r="O511" s="31" t="s">
        <v>67</v>
      </c>
      <c r="P511" s="31"/>
      <c r="Q511" s="31"/>
      <c r="R511" s="31" t="s">
        <v>72</v>
      </c>
      <c r="S511" s="31"/>
      <c r="T511" s="31"/>
      <c r="U511" s="27">
        <f>0</f>
        <v>0</v>
      </c>
      <c r="V511" s="27"/>
      <c r="W511" s="28" t="s">
        <v>243</v>
      </c>
      <c r="X511" s="28"/>
      <c r="Y511" s="27">
        <f>0</f>
        <v>0</v>
      </c>
      <c r="Z511" s="27"/>
      <c r="AA511" s="14" t="s">
        <v>243</v>
      </c>
      <c r="AB511" s="27">
        <f>0</f>
        <v>0</v>
      </c>
      <c r="AC511" s="27"/>
      <c r="AD511" s="14" t="s">
        <v>243</v>
      </c>
      <c r="AE511" s="27">
        <f>0</f>
        <v>0</v>
      </c>
      <c r="AF511" s="27"/>
      <c r="AG511" s="14" t="s">
        <v>243</v>
      </c>
      <c r="AH511" s="27">
        <f>0</f>
        <v>0</v>
      </c>
      <c r="AI511" s="27"/>
      <c r="AJ511" s="14" t="s">
        <v>243</v>
      </c>
      <c r="AK511" s="27">
        <f>0</f>
        <v>0</v>
      </c>
      <c r="AL511" s="27"/>
      <c r="AM511" s="14" t="s">
        <v>243</v>
      </c>
      <c r="AN511" s="14" t="s">
        <v>243</v>
      </c>
      <c r="AO511" s="28" t="s">
        <v>243</v>
      </c>
      <c r="AP511" s="28"/>
      <c r="AQ511" s="14" t="s">
        <v>243</v>
      </c>
      <c r="AR511" s="14" t="s">
        <v>243</v>
      </c>
      <c r="AS511" s="14" t="s">
        <v>243</v>
      </c>
      <c r="AT511" s="14" t="s">
        <v>243</v>
      </c>
      <c r="AU511" s="14" t="s">
        <v>243</v>
      </c>
      <c r="AV511" s="14" t="s">
        <v>243</v>
      </c>
      <c r="AW511" s="14" t="s">
        <v>243</v>
      </c>
      <c r="AX511" s="14" t="s">
        <v>243</v>
      </c>
      <c r="AY511" s="28" t="s">
        <v>243</v>
      </c>
      <c r="AZ511" s="28"/>
      <c r="BA511" s="28"/>
      <c r="BB511" s="14" t="s">
        <v>243</v>
      </c>
    </row>
    <row r="512" spans="1:54" s="1" customFormat="1" ht="14.1" customHeight="1">
      <c r="A512" s="37" t="s">
        <v>822</v>
      </c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8" t="s">
        <v>823</v>
      </c>
      <c r="N512" s="38"/>
      <c r="O512" s="38" t="s">
        <v>67</v>
      </c>
      <c r="P512" s="38"/>
      <c r="Q512" s="38"/>
      <c r="R512" s="38" t="s">
        <v>68</v>
      </c>
      <c r="S512" s="38"/>
      <c r="T512" s="38"/>
      <c r="U512" s="33">
        <f>0</f>
        <v>0</v>
      </c>
      <c r="V512" s="33"/>
      <c r="W512" s="34" t="s">
        <v>243</v>
      </c>
      <c r="X512" s="34"/>
      <c r="Y512" s="33">
        <f>0</f>
        <v>0</v>
      </c>
      <c r="Z512" s="33"/>
      <c r="AA512" s="4" t="s">
        <v>243</v>
      </c>
      <c r="AB512" s="33">
        <f>0</f>
        <v>0</v>
      </c>
      <c r="AC512" s="33"/>
      <c r="AD512" s="4" t="s">
        <v>243</v>
      </c>
      <c r="AE512" s="33">
        <f>0</f>
        <v>0</v>
      </c>
      <c r="AF512" s="33"/>
      <c r="AG512" s="4" t="s">
        <v>243</v>
      </c>
      <c r="AH512" s="33">
        <f>0</f>
        <v>0</v>
      </c>
      <c r="AI512" s="33"/>
      <c r="AJ512" s="4" t="s">
        <v>243</v>
      </c>
      <c r="AK512" s="33">
        <f>0</f>
        <v>0</v>
      </c>
      <c r="AL512" s="33"/>
      <c r="AM512" s="4" t="s">
        <v>243</v>
      </c>
      <c r="AN512" s="4" t="s">
        <v>243</v>
      </c>
      <c r="AO512" s="34" t="s">
        <v>243</v>
      </c>
      <c r="AP512" s="34"/>
      <c r="AQ512" s="4" t="s">
        <v>243</v>
      </c>
      <c r="AR512" s="4" t="s">
        <v>243</v>
      </c>
      <c r="AS512" s="4" t="s">
        <v>243</v>
      </c>
      <c r="AT512" s="4" t="s">
        <v>243</v>
      </c>
      <c r="AU512" s="4" t="s">
        <v>243</v>
      </c>
      <c r="AV512" s="4" t="s">
        <v>243</v>
      </c>
      <c r="AW512" s="4" t="s">
        <v>243</v>
      </c>
      <c r="AX512" s="4" t="s">
        <v>243</v>
      </c>
      <c r="AY512" s="34" t="s">
        <v>243</v>
      </c>
      <c r="AZ512" s="34"/>
      <c r="BA512" s="34"/>
      <c r="BB512" s="4" t="s">
        <v>243</v>
      </c>
    </row>
    <row r="513" spans="1:54" s="1" customFormat="1" ht="14.1" customHeight="1">
      <c r="A513" s="35" t="s">
        <v>779</v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6" t="s">
        <v>16</v>
      </c>
      <c r="N513" s="36"/>
      <c r="O513" s="36" t="s">
        <v>16</v>
      </c>
      <c r="P513" s="36"/>
      <c r="Q513" s="36"/>
      <c r="R513" s="36" t="s">
        <v>16</v>
      </c>
      <c r="S513" s="36"/>
      <c r="T513" s="36"/>
      <c r="U513" s="29" t="s">
        <v>16</v>
      </c>
      <c r="V513" s="29"/>
      <c r="W513" s="32" t="s">
        <v>16</v>
      </c>
      <c r="X513" s="32"/>
      <c r="Y513" s="29" t="s">
        <v>16</v>
      </c>
      <c r="Z513" s="29"/>
      <c r="AA513" s="12" t="s">
        <v>16</v>
      </c>
      <c r="AB513" s="29" t="s">
        <v>16</v>
      </c>
      <c r="AC513" s="29"/>
      <c r="AD513" s="12" t="s">
        <v>16</v>
      </c>
      <c r="AE513" s="29" t="s">
        <v>16</v>
      </c>
      <c r="AF513" s="29"/>
      <c r="AG513" s="12" t="s">
        <v>16</v>
      </c>
      <c r="AH513" s="29" t="s">
        <v>16</v>
      </c>
      <c r="AI513" s="29"/>
      <c r="AJ513" s="12" t="s">
        <v>16</v>
      </c>
      <c r="AK513" s="29" t="s">
        <v>16</v>
      </c>
      <c r="AL513" s="29"/>
      <c r="AM513" s="12" t="s">
        <v>16</v>
      </c>
      <c r="AN513" s="7" t="s">
        <v>16</v>
      </c>
      <c r="AO513" s="32" t="s">
        <v>16</v>
      </c>
      <c r="AP513" s="32"/>
      <c r="AQ513" s="7" t="s">
        <v>16</v>
      </c>
      <c r="AR513" s="12" t="s">
        <v>16</v>
      </c>
      <c r="AS513" s="7" t="s">
        <v>16</v>
      </c>
      <c r="AT513" s="12" t="s">
        <v>16</v>
      </c>
      <c r="AU513" s="7" t="s">
        <v>16</v>
      </c>
      <c r="AV513" s="12" t="s">
        <v>16</v>
      </c>
      <c r="AW513" s="7" t="s">
        <v>16</v>
      </c>
      <c r="AX513" s="12" t="s">
        <v>16</v>
      </c>
      <c r="AY513" s="29" t="s">
        <v>16</v>
      </c>
      <c r="AZ513" s="29"/>
      <c r="BA513" s="29"/>
      <c r="BB513" s="12" t="s">
        <v>16</v>
      </c>
    </row>
    <row r="514" spans="1:54" s="1" customFormat="1" ht="14.1" customHeight="1">
      <c r="A514" s="30" t="s">
        <v>771</v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1" t="s">
        <v>824</v>
      </c>
      <c r="N514" s="31"/>
      <c r="O514" s="31" t="s">
        <v>67</v>
      </c>
      <c r="P514" s="31"/>
      <c r="Q514" s="31"/>
      <c r="R514" s="31" t="s">
        <v>72</v>
      </c>
      <c r="S514" s="31"/>
      <c r="T514" s="31"/>
      <c r="U514" s="27">
        <f>0</f>
        <v>0</v>
      </c>
      <c r="V514" s="27"/>
      <c r="W514" s="28" t="s">
        <v>243</v>
      </c>
      <c r="X514" s="28"/>
      <c r="Y514" s="27">
        <f>0</f>
        <v>0</v>
      </c>
      <c r="Z514" s="27"/>
      <c r="AA514" s="14" t="s">
        <v>243</v>
      </c>
      <c r="AB514" s="27">
        <f>0</f>
        <v>0</v>
      </c>
      <c r="AC514" s="27"/>
      <c r="AD514" s="14" t="s">
        <v>243</v>
      </c>
      <c r="AE514" s="27">
        <f>0</f>
        <v>0</v>
      </c>
      <c r="AF514" s="27"/>
      <c r="AG514" s="14" t="s">
        <v>243</v>
      </c>
      <c r="AH514" s="27">
        <f>0</f>
        <v>0</v>
      </c>
      <c r="AI514" s="27"/>
      <c r="AJ514" s="14" t="s">
        <v>243</v>
      </c>
      <c r="AK514" s="27">
        <f>0</f>
        <v>0</v>
      </c>
      <c r="AL514" s="27"/>
      <c r="AM514" s="14" t="s">
        <v>243</v>
      </c>
      <c r="AN514" s="14" t="s">
        <v>243</v>
      </c>
      <c r="AO514" s="28" t="s">
        <v>243</v>
      </c>
      <c r="AP514" s="28"/>
      <c r="AQ514" s="14" t="s">
        <v>243</v>
      </c>
      <c r="AR514" s="14" t="s">
        <v>243</v>
      </c>
      <c r="AS514" s="14" t="s">
        <v>243</v>
      </c>
      <c r="AT514" s="14" t="s">
        <v>243</v>
      </c>
      <c r="AU514" s="14" t="s">
        <v>243</v>
      </c>
      <c r="AV514" s="14" t="s">
        <v>243</v>
      </c>
      <c r="AW514" s="14" t="s">
        <v>243</v>
      </c>
      <c r="AX514" s="14" t="s">
        <v>243</v>
      </c>
      <c r="AY514" s="28" t="s">
        <v>243</v>
      </c>
      <c r="AZ514" s="28"/>
      <c r="BA514" s="28"/>
      <c r="BB514" s="14" t="s">
        <v>243</v>
      </c>
    </row>
    <row r="515" spans="1:54" s="1" customFormat="1" ht="14.1" customHeight="1">
      <c r="A515" s="49" t="s">
        <v>825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</row>
    <row r="516" spans="1:54" s="1" customFormat="1" ht="14.1" customHeight="1">
      <c r="A516" s="48" t="s">
        <v>826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</row>
    <row r="517" spans="1:54" s="1" customFormat="1" ht="14.1" customHeight="1">
      <c r="A517" s="41" t="s">
        <v>827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38" t="s">
        <v>828</v>
      </c>
      <c r="N517" s="38"/>
      <c r="O517" s="38" t="s">
        <v>67</v>
      </c>
      <c r="P517" s="38"/>
      <c r="Q517" s="38"/>
      <c r="R517" s="38" t="s">
        <v>68</v>
      </c>
      <c r="S517" s="38"/>
      <c r="T517" s="38"/>
      <c r="U517" s="33">
        <f>0</f>
        <v>0</v>
      </c>
      <c r="V517" s="33"/>
      <c r="W517" s="33">
        <f>0</f>
        <v>0</v>
      </c>
      <c r="X517" s="33"/>
      <c r="Y517" s="33">
        <f>0</f>
        <v>0</v>
      </c>
      <c r="Z517" s="33"/>
      <c r="AA517" s="6">
        <f>0</f>
        <v>0</v>
      </c>
      <c r="AB517" s="33">
        <f>0</f>
        <v>0</v>
      </c>
      <c r="AC517" s="33"/>
      <c r="AD517" s="6">
        <f>0</f>
        <v>0</v>
      </c>
      <c r="AE517" s="33">
        <f>0</f>
        <v>0</v>
      </c>
      <c r="AF517" s="33"/>
      <c r="AG517" s="6">
        <f>0</f>
        <v>0</v>
      </c>
      <c r="AH517" s="33">
        <f>0</f>
        <v>0</v>
      </c>
      <c r="AI517" s="33"/>
      <c r="AJ517" s="6">
        <f>0</f>
        <v>0</v>
      </c>
      <c r="AK517" s="33">
        <f>0</f>
        <v>0</v>
      </c>
      <c r="AL517" s="33"/>
      <c r="AM517" s="6">
        <f>0</f>
        <v>0</v>
      </c>
      <c r="AN517" s="6">
        <f>0</f>
        <v>0</v>
      </c>
      <c r="AO517" s="33">
        <f>0</f>
        <v>0</v>
      </c>
      <c r="AP517" s="33"/>
      <c r="AQ517" s="6">
        <f t="shared" ref="AQ517:AY517" si="336">0</f>
        <v>0</v>
      </c>
      <c r="AR517" s="6">
        <f t="shared" si="336"/>
        <v>0</v>
      </c>
      <c r="AS517" s="6">
        <f t="shared" si="336"/>
        <v>0</v>
      </c>
      <c r="AT517" s="6">
        <f t="shared" si="336"/>
        <v>0</v>
      </c>
      <c r="AU517" s="6">
        <f t="shared" si="336"/>
        <v>0</v>
      </c>
      <c r="AV517" s="6">
        <f t="shared" si="336"/>
        <v>0</v>
      </c>
      <c r="AW517" s="6">
        <f t="shared" si="336"/>
        <v>0</v>
      </c>
      <c r="AX517" s="6">
        <f t="shared" si="336"/>
        <v>0</v>
      </c>
      <c r="AY517" s="33">
        <f t="shared" si="336"/>
        <v>0</v>
      </c>
      <c r="AZ517" s="33"/>
      <c r="BA517" s="33"/>
      <c r="BB517" s="6">
        <f>0</f>
        <v>0</v>
      </c>
    </row>
    <row r="518" spans="1:54" s="1" customFormat="1" ht="14.1" customHeight="1">
      <c r="A518" s="35" t="s">
        <v>829</v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6" t="s">
        <v>16</v>
      </c>
      <c r="N518" s="36"/>
      <c r="O518" s="36" t="s">
        <v>16</v>
      </c>
      <c r="P518" s="36"/>
      <c r="Q518" s="36"/>
      <c r="R518" s="36" t="s">
        <v>16</v>
      </c>
      <c r="S518" s="36"/>
      <c r="T518" s="36"/>
      <c r="U518" s="29" t="s">
        <v>16</v>
      </c>
      <c r="V518" s="29"/>
      <c r="W518" s="29" t="s">
        <v>16</v>
      </c>
      <c r="X518" s="29"/>
      <c r="Y518" s="29" t="s">
        <v>16</v>
      </c>
      <c r="Z518" s="29"/>
      <c r="AA518" s="7" t="s">
        <v>16</v>
      </c>
      <c r="AB518" s="29" t="s">
        <v>16</v>
      </c>
      <c r="AC518" s="29"/>
      <c r="AD518" s="7" t="s">
        <v>16</v>
      </c>
      <c r="AE518" s="29" t="s">
        <v>16</v>
      </c>
      <c r="AF518" s="29"/>
      <c r="AG518" s="7" t="s">
        <v>16</v>
      </c>
      <c r="AH518" s="29" t="s">
        <v>16</v>
      </c>
      <c r="AI518" s="29"/>
      <c r="AJ518" s="7" t="s">
        <v>16</v>
      </c>
      <c r="AK518" s="29" t="s">
        <v>16</v>
      </c>
      <c r="AL518" s="29"/>
      <c r="AM518" s="7" t="s">
        <v>16</v>
      </c>
      <c r="AN518" s="7" t="s">
        <v>16</v>
      </c>
      <c r="AO518" s="29" t="s">
        <v>16</v>
      </c>
      <c r="AP518" s="29"/>
      <c r="AQ518" s="7" t="s">
        <v>16</v>
      </c>
      <c r="AR518" s="7" t="s">
        <v>16</v>
      </c>
      <c r="AS518" s="7" t="s">
        <v>16</v>
      </c>
      <c r="AT518" s="7" t="s">
        <v>16</v>
      </c>
      <c r="AU518" s="7" t="s">
        <v>16</v>
      </c>
      <c r="AV518" s="7" t="s">
        <v>16</v>
      </c>
      <c r="AW518" s="7" t="s">
        <v>16</v>
      </c>
      <c r="AX518" s="7" t="s">
        <v>16</v>
      </c>
      <c r="AY518" s="29" t="s">
        <v>16</v>
      </c>
      <c r="AZ518" s="29"/>
      <c r="BA518" s="29"/>
      <c r="BB518" s="7" t="s">
        <v>16</v>
      </c>
    </row>
    <row r="519" spans="1:54" s="1" customFormat="1" ht="14.1" customHeight="1">
      <c r="A519" s="30" t="s">
        <v>830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1" t="s">
        <v>831</v>
      </c>
      <c r="N519" s="31"/>
      <c r="O519" s="31" t="s">
        <v>67</v>
      </c>
      <c r="P519" s="31"/>
      <c r="Q519" s="31"/>
      <c r="R519" s="31" t="s">
        <v>68</v>
      </c>
      <c r="S519" s="31"/>
      <c r="T519" s="31"/>
      <c r="U519" s="27">
        <f>0</f>
        <v>0</v>
      </c>
      <c r="V519" s="27"/>
      <c r="W519" s="27">
        <f>0</f>
        <v>0</v>
      </c>
      <c r="X519" s="27"/>
      <c r="Y519" s="27">
        <f>0</f>
        <v>0</v>
      </c>
      <c r="Z519" s="27"/>
      <c r="AA519" s="8">
        <f t="shared" ref="AA519:AB522" si="337">0</f>
        <v>0</v>
      </c>
      <c r="AB519" s="27">
        <f t="shared" si="337"/>
        <v>0</v>
      </c>
      <c r="AC519" s="27"/>
      <c r="AD519" s="8">
        <f t="shared" ref="AD519:AE522" si="338">0</f>
        <v>0</v>
      </c>
      <c r="AE519" s="27">
        <f t="shared" si="338"/>
        <v>0</v>
      </c>
      <c r="AF519" s="27"/>
      <c r="AG519" s="8">
        <f t="shared" ref="AG519:AH522" si="339">0</f>
        <v>0</v>
      </c>
      <c r="AH519" s="27">
        <f t="shared" si="339"/>
        <v>0</v>
      </c>
      <c r="AI519" s="27"/>
      <c r="AJ519" s="8">
        <f t="shared" ref="AJ519:AK522" si="340">0</f>
        <v>0</v>
      </c>
      <c r="AK519" s="27">
        <f t="shared" si="340"/>
        <v>0</v>
      </c>
      <c r="AL519" s="27"/>
      <c r="AM519" s="8">
        <f t="shared" ref="AM519:AO522" si="341">0</f>
        <v>0</v>
      </c>
      <c r="AN519" s="8">
        <f t="shared" si="341"/>
        <v>0</v>
      </c>
      <c r="AO519" s="27">
        <f t="shared" si="341"/>
        <v>0</v>
      </c>
      <c r="AP519" s="27"/>
      <c r="AQ519" s="8">
        <f t="shared" ref="AQ519:AY522" si="342">0</f>
        <v>0</v>
      </c>
      <c r="AR519" s="8">
        <f t="shared" si="342"/>
        <v>0</v>
      </c>
      <c r="AS519" s="8">
        <f t="shared" si="342"/>
        <v>0</v>
      </c>
      <c r="AT519" s="8">
        <f t="shared" si="342"/>
        <v>0</v>
      </c>
      <c r="AU519" s="8">
        <f t="shared" si="342"/>
        <v>0</v>
      </c>
      <c r="AV519" s="8">
        <f t="shared" si="342"/>
        <v>0</v>
      </c>
      <c r="AW519" s="8">
        <f t="shared" si="342"/>
        <v>0</v>
      </c>
      <c r="AX519" s="8">
        <f t="shared" si="342"/>
        <v>0</v>
      </c>
      <c r="AY519" s="27">
        <f t="shared" si="342"/>
        <v>0</v>
      </c>
      <c r="AZ519" s="27"/>
      <c r="BA519" s="27"/>
      <c r="BB519" s="8">
        <f>0</f>
        <v>0</v>
      </c>
    </row>
    <row r="520" spans="1:54" s="1" customFormat="1" ht="14.1" customHeight="1">
      <c r="A520" s="42" t="s">
        <v>832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38" t="s">
        <v>833</v>
      </c>
      <c r="N520" s="38"/>
      <c r="O520" s="38" t="s">
        <v>67</v>
      </c>
      <c r="P520" s="38"/>
      <c r="Q520" s="38"/>
      <c r="R520" s="38" t="s">
        <v>68</v>
      </c>
      <c r="S520" s="38"/>
      <c r="T520" s="38"/>
      <c r="U520" s="33">
        <f>0</f>
        <v>0</v>
      </c>
      <c r="V520" s="33"/>
      <c r="W520" s="33">
        <f>0</f>
        <v>0</v>
      </c>
      <c r="X520" s="33"/>
      <c r="Y520" s="33">
        <f>0</f>
        <v>0</v>
      </c>
      <c r="Z520" s="33"/>
      <c r="AA520" s="6">
        <f t="shared" si="337"/>
        <v>0</v>
      </c>
      <c r="AB520" s="33">
        <f t="shared" si="337"/>
        <v>0</v>
      </c>
      <c r="AC520" s="33"/>
      <c r="AD520" s="6">
        <f t="shared" si="338"/>
        <v>0</v>
      </c>
      <c r="AE520" s="33">
        <f t="shared" si="338"/>
        <v>0</v>
      </c>
      <c r="AF520" s="33"/>
      <c r="AG520" s="6">
        <f t="shared" si="339"/>
        <v>0</v>
      </c>
      <c r="AH520" s="33">
        <f t="shared" si="339"/>
        <v>0</v>
      </c>
      <c r="AI520" s="33"/>
      <c r="AJ520" s="6">
        <f t="shared" si="340"/>
        <v>0</v>
      </c>
      <c r="AK520" s="33">
        <f t="shared" si="340"/>
        <v>0</v>
      </c>
      <c r="AL520" s="33"/>
      <c r="AM520" s="6">
        <f t="shared" si="341"/>
        <v>0</v>
      </c>
      <c r="AN520" s="6">
        <f t="shared" si="341"/>
        <v>0</v>
      </c>
      <c r="AO520" s="33">
        <f t="shared" si="341"/>
        <v>0</v>
      </c>
      <c r="AP520" s="33"/>
      <c r="AQ520" s="6">
        <f t="shared" si="342"/>
        <v>0</v>
      </c>
      <c r="AR520" s="6">
        <f t="shared" si="342"/>
        <v>0</v>
      </c>
      <c r="AS520" s="6">
        <f t="shared" si="342"/>
        <v>0</v>
      </c>
      <c r="AT520" s="6">
        <f t="shared" si="342"/>
        <v>0</v>
      </c>
      <c r="AU520" s="6">
        <f t="shared" si="342"/>
        <v>0</v>
      </c>
      <c r="AV520" s="6">
        <f t="shared" si="342"/>
        <v>0</v>
      </c>
      <c r="AW520" s="6">
        <f t="shared" si="342"/>
        <v>0</v>
      </c>
      <c r="AX520" s="6">
        <f t="shared" si="342"/>
        <v>0</v>
      </c>
      <c r="AY520" s="33">
        <f t="shared" si="342"/>
        <v>0</v>
      </c>
      <c r="AZ520" s="33"/>
      <c r="BA520" s="33"/>
      <c r="BB520" s="6">
        <f>0</f>
        <v>0</v>
      </c>
    </row>
    <row r="521" spans="1:54" s="1" customFormat="1" ht="14.1" customHeight="1">
      <c r="A521" s="42" t="s">
        <v>834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38" t="s">
        <v>835</v>
      </c>
      <c r="N521" s="38"/>
      <c r="O521" s="38" t="s">
        <v>67</v>
      </c>
      <c r="P521" s="38"/>
      <c r="Q521" s="38"/>
      <c r="R521" s="38" t="s">
        <v>68</v>
      </c>
      <c r="S521" s="38"/>
      <c r="T521" s="38"/>
      <c r="U521" s="33">
        <f>0</f>
        <v>0</v>
      </c>
      <c r="V521" s="33"/>
      <c r="W521" s="33">
        <f>0</f>
        <v>0</v>
      </c>
      <c r="X521" s="33"/>
      <c r="Y521" s="33">
        <f>0</f>
        <v>0</v>
      </c>
      <c r="Z521" s="33"/>
      <c r="AA521" s="6">
        <f t="shared" si="337"/>
        <v>0</v>
      </c>
      <c r="AB521" s="33">
        <f t="shared" si="337"/>
        <v>0</v>
      </c>
      <c r="AC521" s="33"/>
      <c r="AD521" s="6">
        <f t="shared" si="338"/>
        <v>0</v>
      </c>
      <c r="AE521" s="33">
        <f t="shared" si="338"/>
        <v>0</v>
      </c>
      <c r="AF521" s="33"/>
      <c r="AG521" s="6">
        <f t="shared" si="339"/>
        <v>0</v>
      </c>
      <c r="AH521" s="33">
        <f t="shared" si="339"/>
        <v>0</v>
      </c>
      <c r="AI521" s="33"/>
      <c r="AJ521" s="6">
        <f t="shared" si="340"/>
        <v>0</v>
      </c>
      <c r="AK521" s="33">
        <f t="shared" si="340"/>
        <v>0</v>
      </c>
      <c r="AL521" s="33"/>
      <c r="AM521" s="6">
        <f t="shared" si="341"/>
        <v>0</v>
      </c>
      <c r="AN521" s="6">
        <f t="shared" si="341"/>
        <v>0</v>
      </c>
      <c r="AO521" s="33">
        <f t="shared" si="341"/>
        <v>0</v>
      </c>
      <c r="AP521" s="33"/>
      <c r="AQ521" s="6">
        <f t="shared" si="342"/>
        <v>0</v>
      </c>
      <c r="AR521" s="6">
        <f t="shared" si="342"/>
        <v>0</v>
      </c>
      <c r="AS521" s="6">
        <f t="shared" si="342"/>
        <v>0</v>
      </c>
      <c r="AT521" s="6">
        <f t="shared" si="342"/>
        <v>0</v>
      </c>
      <c r="AU521" s="6">
        <f t="shared" si="342"/>
        <v>0</v>
      </c>
      <c r="AV521" s="6">
        <f t="shared" si="342"/>
        <v>0</v>
      </c>
      <c r="AW521" s="6">
        <f t="shared" si="342"/>
        <v>0</v>
      </c>
      <c r="AX521" s="6">
        <f t="shared" si="342"/>
        <v>0</v>
      </c>
      <c r="AY521" s="33">
        <f t="shared" si="342"/>
        <v>0</v>
      </c>
      <c r="AZ521" s="33"/>
      <c r="BA521" s="33"/>
      <c r="BB521" s="6">
        <f>0</f>
        <v>0</v>
      </c>
    </row>
    <row r="522" spans="1:54" s="1" customFormat="1" ht="14.1" customHeight="1">
      <c r="A522" s="41" t="s">
        <v>836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38" t="s">
        <v>837</v>
      </c>
      <c r="N522" s="38"/>
      <c r="O522" s="38" t="s">
        <v>67</v>
      </c>
      <c r="P522" s="38"/>
      <c r="Q522" s="38"/>
      <c r="R522" s="38" t="s">
        <v>68</v>
      </c>
      <c r="S522" s="38"/>
      <c r="T522" s="38"/>
      <c r="U522" s="33">
        <f>0</f>
        <v>0</v>
      </c>
      <c r="V522" s="33"/>
      <c r="W522" s="33">
        <f>0</f>
        <v>0</v>
      </c>
      <c r="X522" s="33"/>
      <c r="Y522" s="33">
        <f>0</f>
        <v>0</v>
      </c>
      <c r="Z522" s="33"/>
      <c r="AA522" s="6">
        <f t="shared" si="337"/>
        <v>0</v>
      </c>
      <c r="AB522" s="33">
        <f t="shared" si="337"/>
        <v>0</v>
      </c>
      <c r="AC522" s="33"/>
      <c r="AD522" s="6">
        <f t="shared" si="338"/>
        <v>0</v>
      </c>
      <c r="AE522" s="33">
        <f t="shared" si="338"/>
        <v>0</v>
      </c>
      <c r="AF522" s="33"/>
      <c r="AG522" s="6">
        <f t="shared" si="339"/>
        <v>0</v>
      </c>
      <c r="AH522" s="33">
        <f t="shared" si="339"/>
        <v>0</v>
      </c>
      <c r="AI522" s="33"/>
      <c r="AJ522" s="6">
        <f t="shared" si="340"/>
        <v>0</v>
      </c>
      <c r="AK522" s="33">
        <f t="shared" si="340"/>
        <v>0</v>
      </c>
      <c r="AL522" s="33"/>
      <c r="AM522" s="6">
        <f t="shared" si="341"/>
        <v>0</v>
      </c>
      <c r="AN522" s="6">
        <f t="shared" si="341"/>
        <v>0</v>
      </c>
      <c r="AO522" s="33">
        <f t="shared" si="341"/>
        <v>0</v>
      </c>
      <c r="AP522" s="33"/>
      <c r="AQ522" s="6">
        <f t="shared" si="342"/>
        <v>0</v>
      </c>
      <c r="AR522" s="6">
        <f t="shared" si="342"/>
        <v>0</v>
      </c>
      <c r="AS522" s="6">
        <f t="shared" si="342"/>
        <v>0</v>
      </c>
      <c r="AT522" s="6">
        <f t="shared" si="342"/>
        <v>0</v>
      </c>
      <c r="AU522" s="6">
        <f t="shared" si="342"/>
        <v>0</v>
      </c>
      <c r="AV522" s="6">
        <f t="shared" si="342"/>
        <v>0</v>
      </c>
      <c r="AW522" s="6">
        <f t="shared" si="342"/>
        <v>0</v>
      </c>
      <c r="AX522" s="6">
        <f t="shared" si="342"/>
        <v>0</v>
      </c>
      <c r="AY522" s="33">
        <f t="shared" si="342"/>
        <v>0</v>
      </c>
      <c r="AZ522" s="33"/>
      <c r="BA522" s="33"/>
      <c r="BB522" s="6">
        <f>0</f>
        <v>0</v>
      </c>
    </row>
    <row r="523" spans="1:54" s="1" customFormat="1" ht="14.1" customHeight="1">
      <c r="A523" s="35" t="s">
        <v>838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6" t="s">
        <v>16</v>
      </c>
      <c r="N523" s="36"/>
      <c r="O523" s="36" t="s">
        <v>16</v>
      </c>
      <c r="P523" s="36"/>
      <c r="Q523" s="36"/>
      <c r="R523" s="36" t="s">
        <v>16</v>
      </c>
      <c r="S523" s="36"/>
      <c r="T523" s="36"/>
      <c r="U523" s="29" t="s">
        <v>16</v>
      </c>
      <c r="V523" s="29"/>
      <c r="W523" s="29" t="s">
        <v>16</v>
      </c>
      <c r="X523" s="29"/>
      <c r="Y523" s="29" t="s">
        <v>16</v>
      </c>
      <c r="Z523" s="29"/>
      <c r="AA523" s="7" t="s">
        <v>16</v>
      </c>
      <c r="AB523" s="29" t="s">
        <v>16</v>
      </c>
      <c r="AC523" s="29"/>
      <c r="AD523" s="7" t="s">
        <v>16</v>
      </c>
      <c r="AE523" s="29" t="s">
        <v>16</v>
      </c>
      <c r="AF523" s="29"/>
      <c r="AG523" s="7" t="s">
        <v>16</v>
      </c>
      <c r="AH523" s="29" t="s">
        <v>16</v>
      </c>
      <c r="AI523" s="29"/>
      <c r="AJ523" s="7" t="s">
        <v>16</v>
      </c>
      <c r="AK523" s="29" t="s">
        <v>16</v>
      </c>
      <c r="AL523" s="29"/>
      <c r="AM523" s="7" t="s">
        <v>16</v>
      </c>
      <c r="AN523" s="7" t="s">
        <v>16</v>
      </c>
      <c r="AO523" s="29" t="s">
        <v>16</v>
      </c>
      <c r="AP523" s="29"/>
      <c r="AQ523" s="7" t="s">
        <v>16</v>
      </c>
      <c r="AR523" s="7" t="s">
        <v>16</v>
      </c>
      <c r="AS523" s="7" t="s">
        <v>16</v>
      </c>
      <c r="AT523" s="7" t="s">
        <v>16</v>
      </c>
      <c r="AU523" s="7" t="s">
        <v>16</v>
      </c>
      <c r="AV523" s="7" t="s">
        <v>16</v>
      </c>
      <c r="AW523" s="7" t="s">
        <v>16</v>
      </c>
      <c r="AX523" s="7" t="s">
        <v>16</v>
      </c>
      <c r="AY523" s="29" t="s">
        <v>16</v>
      </c>
      <c r="AZ523" s="29"/>
      <c r="BA523" s="29"/>
      <c r="BB523" s="7" t="s">
        <v>16</v>
      </c>
    </row>
    <row r="524" spans="1:54" s="1" customFormat="1" ht="14.1" customHeight="1">
      <c r="A524" s="30" t="s">
        <v>830</v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1" t="s">
        <v>839</v>
      </c>
      <c r="N524" s="31"/>
      <c r="O524" s="31" t="s">
        <v>67</v>
      </c>
      <c r="P524" s="31"/>
      <c r="Q524" s="31"/>
      <c r="R524" s="31" t="s">
        <v>68</v>
      </c>
      <c r="S524" s="31"/>
      <c r="T524" s="31"/>
      <c r="U524" s="27">
        <f>0</f>
        <v>0</v>
      </c>
      <c r="V524" s="27"/>
      <c r="W524" s="27">
        <f>0</f>
        <v>0</v>
      </c>
      <c r="X524" s="27"/>
      <c r="Y524" s="27">
        <f>0</f>
        <v>0</v>
      </c>
      <c r="Z524" s="27"/>
      <c r="AA524" s="8">
        <f t="shared" ref="AA524:AB527" si="343">0</f>
        <v>0</v>
      </c>
      <c r="AB524" s="27">
        <f t="shared" si="343"/>
        <v>0</v>
      </c>
      <c r="AC524" s="27"/>
      <c r="AD524" s="8">
        <f t="shared" ref="AD524:AE527" si="344">0</f>
        <v>0</v>
      </c>
      <c r="AE524" s="27">
        <f t="shared" si="344"/>
        <v>0</v>
      </c>
      <c r="AF524" s="27"/>
      <c r="AG524" s="8">
        <f t="shared" ref="AG524:AH527" si="345">0</f>
        <v>0</v>
      </c>
      <c r="AH524" s="27">
        <f t="shared" si="345"/>
        <v>0</v>
      </c>
      <c r="AI524" s="27"/>
      <c r="AJ524" s="8">
        <f t="shared" ref="AJ524:AK527" si="346">0</f>
        <v>0</v>
      </c>
      <c r="AK524" s="27">
        <f t="shared" si="346"/>
        <v>0</v>
      </c>
      <c r="AL524" s="27"/>
      <c r="AM524" s="8">
        <f t="shared" ref="AM524:AO527" si="347">0</f>
        <v>0</v>
      </c>
      <c r="AN524" s="8">
        <f t="shared" si="347"/>
        <v>0</v>
      </c>
      <c r="AO524" s="27">
        <f t="shared" si="347"/>
        <v>0</v>
      </c>
      <c r="AP524" s="27"/>
      <c r="AQ524" s="8">
        <f t="shared" ref="AQ524:AY527" si="348">0</f>
        <v>0</v>
      </c>
      <c r="AR524" s="8">
        <f t="shared" si="348"/>
        <v>0</v>
      </c>
      <c r="AS524" s="8">
        <f t="shared" si="348"/>
        <v>0</v>
      </c>
      <c r="AT524" s="8">
        <f t="shared" si="348"/>
        <v>0</v>
      </c>
      <c r="AU524" s="8">
        <f t="shared" si="348"/>
        <v>0</v>
      </c>
      <c r="AV524" s="8">
        <f t="shared" si="348"/>
        <v>0</v>
      </c>
      <c r="AW524" s="8">
        <f t="shared" si="348"/>
        <v>0</v>
      </c>
      <c r="AX524" s="8">
        <f t="shared" si="348"/>
        <v>0</v>
      </c>
      <c r="AY524" s="27">
        <f t="shared" si="348"/>
        <v>0</v>
      </c>
      <c r="AZ524" s="27"/>
      <c r="BA524" s="27"/>
      <c r="BB524" s="8">
        <f>0</f>
        <v>0</v>
      </c>
    </row>
    <row r="525" spans="1:54" s="1" customFormat="1" ht="14.1" customHeight="1">
      <c r="A525" s="42" t="s">
        <v>832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38" t="s">
        <v>840</v>
      </c>
      <c r="N525" s="38"/>
      <c r="O525" s="38" t="s">
        <v>67</v>
      </c>
      <c r="P525" s="38"/>
      <c r="Q525" s="38"/>
      <c r="R525" s="38" t="s">
        <v>68</v>
      </c>
      <c r="S525" s="38"/>
      <c r="T525" s="38"/>
      <c r="U525" s="33">
        <f>0</f>
        <v>0</v>
      </c>
      <c r="V525" s="33"/>
      <c r="W525" s="33">
        <f>0</f>
        <v>0</v>
      </c>
      <c r="X525" s="33"/>
      <c r="Y525" s="33">
        <f>0</f>
        <v>0</v>
      </c>
      <c r="Z525" s="33"/>
      <c r="AA525" s="6">
        <f t="shared" si="343"/>
        <v>0</v>
      </c>
      <c r="AB525" s="33">
        <f t="shared" si="343"/>
        <v>0</v>
      </c>
      <c r="AC525" s="33"/>
      <c r="AD525" s="6">
        <f t="shared" si="344"/>
        <v>0</v>
      </c>
      <c r="AE525" s="33">
        <f t="shared" si="344"/>
        <v>0</v>
      </c>
      <c r="AF525" s="33"/>
      <c r="AG525" s="6">
        <f t="shared" si="345"/>
        <v>0</v>
      </c>
      <c r="AH525" s="33">
        <f t="shared" si="345"/>
        <v>0</v>
      </c>
      <c r="AI525" s="33"/>
      <c r="AJ525" s="6">
        <f t="shared" si="346"/>
        <v>0</v>
      </c>
      <c r="AK525" s="33">
        <f t="shared" si="346"/>
        <v>0</v>
      </c>
      <c r="AL525" s="33"/>
      <c r="AM525" s="6">
        <f t="shared" si="347"/>
        <v>0</v>
      </c>
      <c r="AN525" s="6">
        <f t="shared" si="347"/>
        <v>0</v>
      </c>
      <c r="AO525" s="33">
        <f t="shared" si="347"/>
        <v>0</v>
      </c>
      <c r="AP525" s="33"/>
      <c r="AQ525" s="6">
        <f t="shared" si="348"/>
        <v>0</v>
      </c>
      <c r="AR525" s="6">
        <f t="shared" si="348"/>
        <v>0</v>
      </c>
      <c r="AS525" s="6">
        <f t="shared" si="348"/>
        <v>0</v>
      </c>
      <c r="AT525" s="6">
        <f t="shared" si="348"/>
        <v>0</v>
      </c>
      <c r="AU525" s="6">
        <f t="shared" si="348"/>
        <v>0</v>
      </c>
      <c r="AV525" s="6">
        <f t="shared" si="348"/>
        <v>0</v>
      </c>
      <c r="AW525" s="6">
        <f t="shared" si="348"/>
        <v>0</v>
      </c>
      <c r="AX525" s="6">
        <f t="shared" si="348"/>
        <v>0</v>
      </c>
      <c r="AY525" s="33">
        <f t="shared" si="348"/>
        <v>0</v>
      </c>
      <c r="AZ525" s="33"/>
      <c r="BA525" s="33"/>
      <c r="BB525" s="6">
        <f>0</f>
        <v>0</v>
      </c>
    </row>
    <row r="526" spans="1:54" s="1" customFormat="1" ht="14.1" customHeight="1">
      <c r="A526" s="42" t="s">
        <v>834</v>
      </c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38" t="s">
        <v>841</v>
      </c>
      <c r="N526" s="38"/>
      <c r="O526" s="38" t="s">
        <v>67</v>
      </c>
      <c r="P526" s="38"/>
      <c r="Q526" s="38"/>
      <c r="R526" s="38" t="s">
        <v>68</v>
      </c>
      <c r="S526" s="38"/>
      <c r="T526" s="38"/>
      <c r="U526" s="33">
        <f>0</f>
        <v>0</v>
      </c>
      <c r="V526" s="33"/>
      <c r="W526" s="33">
        <f>0</f>
        <v>0</v>
      </c>
      <c r="X526" s="33"/>
      <c r="Y526" s="33">
        <f>0</f>
        <v>0</v>
      </c>
      <c r="Z526" s="33"/>
      <c r="AA526" s="6">
        <f t="shared" si="343"/>
        <v>0</v>
      </c>
      <c r="AB526" s="33">
        <f t="shared" si="343"/>
        <v>0</v>
      </c>
      <c r="AC526" s="33"/>
      <c r="AD526" s="6">
        <f t="shared" si="344"/>
        <v>0</v>
      </c>
      <c r="AE526" s="33">
        <f t="shared" si="344"/>
        <v>0</v>
      </c>
      <c r="AF526" s="33"/>
      <c r="AG526" s="6">
        <f t="shared" si="345"/>
        <v>0</v>
      </c>
      <c r="AH526" s="33">
        <f t="shared" si="345"/>
        <v>0</v>
      </c>
      <c r="AI526" s="33"/>
      <c r="AJ526" s="6">
        <f t="shared" si="346"/>
        <v>0</v>
      </c>
      <c r="AK526" s="33">
        <f t="shared" si="346"/>
        <v>0</v>
      </c>
      <c r="AL526" s="33"/>
      <c r="AM526" s="6">
        <f t="shared" si="347"/>
        <v>0</v>
      </c>
      <c r="AN526" s="6">
        <f t="shared" si="347"/>
        <v>0</v>
      </c>
      <c r="AO526" s="33">
        <f t="shared" si="347"/>
        <v>0</v>
      </c>
      <c r="AP526" s="33"/>
      <c r="AQ526" s="6">
        <f t="shared" si="348"/>
        <v>0</v>
      </c>
      <c r="AR526" s="6">
        <f t="shared" si="348"/>
        <v>0</v>
      </c>
      <c r="AS526" s="6">
        <f t="shared" si="348"/>
        <v>0</v>
      </c>
      <c r="AT526" s="6">
        <f t="shared" si="348"/>
        <v>0</v>
      </c>
      <c r="AU526" s="6">
        <f t="shared" si="348"/>
        <v>0</v>
      </c>
      <c r="AV526" s="6">
        <f t="shared" si="348"/>
        <v>0</v>
      </c>
      <c r="AW526" s="6">
        <f t="shared" si="348"/>
        <v>0</v>
      </c>
      <c r="AX526" s="6">
        <f t="shared" si="348"/>
        <v>0</v>
      </c>
      <c r="AY526" s="33">
        <f t="shared" si="348"/>
        <v>0</v>
      </c>
      <c r="AZ526" s="33"/>
      <c r="BA526" s="33"/>
      <c r="BB526" s="6">
        <f>0</f>
        <v>0</v>
      </c>
    </row>
    <row r="527" spans="1:54" s="1" customFormat="1" ht="14.1" customHeight="1">
      <c r="A527" s="41" t="s">
        <v>708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4" t="s">
        <v>842</v>
      </c>
      <c r="N527" s="44"/>
      <c r="O527" s="44" t="s">
        <v>67</v>
      </c>
      <c r="P527" s="44"/>
      <c r="Q527" s="44"/>
      <c r="R527" s="44" t="s">
        <v>68</v>
      </c>
      <c r="S527" s="44"/>
      <c r="T527" s="44"/>
      <c r="U527" s="33">
        <f>0</f>
        <v>0</v>
      </c>
      <c r="V527" s="33"/>
      <c r="W527" s="33">
        <f>0</f>
        <v>0</v>
      </c>
      <c r="X527" s="33"/>
      <c r="Y527" s="33">
        <f>0</f>
        <v>0</v>
      </c>
      <c r="Z527" s="33"/>
      <c r="AA527" s="6">
        <f t="shared" si="343"/>
        <v>0</v>
      </c>
      <c r="AB527" s="33">
        <f t="shared" si="343"/>
        <v>0</v>
      </c>
      <c r="AC527" s="33"/>
      <c r="AD527" s="6">
        <f t="shared" si="344"/>
        <v>0</v>
      </c>
      <c r="AE527" s="33">
        <f t="shared" si="344"/>
        <v>0</v>
      </c>
      <c r="AF527" s="33"/>
      <c r="AG527" s="6">
        <f t="shared" si="345"/>
        <v>0</v>
      </c>
      <c r="AH527" s="33">
        <f t="shared" si="345"/>
        <v>0</v>
      </c>
      <c r="AI527" s="33"/>
      <c r="AJ527" s="6">
        <f t="shared" si="346"/>
        <v>0</v>
      </c>
      <c r="AK527" s="33">
        <f t="shared" si="346"/>
        <v>0</v>
      </c>
      <c r="AL527" s="33"/>
      <c r="AM527" s="6">
        <f t="shared" si="347"/>
        <v>0</v>
      </c>
      <c r="AN527" s="6">
        <f t="shared" si="347"/>
        <v>0</v>
      </c>
      <c r="AO527" s="33">
        <f t="shared" si="347"/>
        <v>0</v>
      </c>
      <c r="AP527" s="33"/>
      <c r="AQ527" s="6">
        <f t="shared" si="348"/>
        <v>0</v>
      </c>
      <c r="AR527" s="6">
        <f t="shared" si="348"/>
        <v>0</v>
      </c>
      <c r="AS527" s="6">
        <f t="shared" si="348"/>
        <v>0</v>
      </c>
      <c r="AT527" s="6">
        <f t="shared" si="348"/>
        <v>0</v>
      </c>
      <c r="AU527" s="6">
        <f t="shared" si="348"/>
        <v>0</v>
      </c>
      <c r="AV527" s="6">
        <f t="shared" si="348"/>
        <v>0</v>
      </c>
      <c r="AW527" s="6">
        <f t="shared" si="348"/>
        <v>0</v>
      </c>
      <c r="AX527" s="6">
        <f t="shared" si="348"/>
        <v>0</v>
      </c>
      <c r="AY527" s="33">
        <f t="shared" si="348"/>
        <v>0</v>
      </c>
      <c r="AZ527" s="33"/>
      <c r="BA527" s="33"/>
      <c r="BB527" s="6">
        <f>0</f>
        <v>0</v>
      </c>
    </row>
    <row r="528" spans="1:54" s="1" customFormat="1" ht="14.1" customHeight="1">
      <c r="A528" s="35" t="s">
        <v>843</v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6" t="s">
        <v>16</v>
      </c>
      <c r="N528" s="36"/>
      <c r="O528" s="36" t="s">
        <v>16</v>
      </c>
      <c r="P528" s="36"/>
      <c r="Q528" s="36"/>
      <c r="R528" s="36" t="s">
        <v>16</v>
      </c>
      <c r="S528" s="36"/>
      <c r="T528" s="36"/>
      <c r="U528" s="29" t="s">
        <v>16</v>
      </c>
      <c r="V528" s="29"/>
      <c r="W528" s="29" t="s">
        <v>16</v>
      </c>
      <c r="X528" s="29"/>
      <c r="Y528" s="29" t="s">
        <v>16</v>
      </c>
      <c r="Z528" s="29"/>
      <c r="AA528" s="7" t="s">
        <v>16</v>
      </c>
      <c r="AB528" s="29" t="s">
        <v>16</v>
      </c>
      <c r="AC528" s="29"/>
      <c r="AD528" s="7" t="s">
        <v>16</v>
      </c>
      <c r="AE528" s="29" t="s">
        <v>16</v>
      </c>
      <c r="AF528" s="29"/>
      <c r="AG528" s="7" t="s">
        <v>16</v>
      </c>
      <c r="AH528" s="29" t="s">
        <v>16</v>
      </c>
      <c r="AI528" s="29"/>
      <c r="AJ528" s="7" t="s">
        <v>16</v>
      </c>
      <c r="AK528" s="29" t="s">
        <v>16</v>
      </c>
      <c r="AL528" s="29"/>
      <c r="AM528" s="7" t="s">
        <v>16</v>
      </c>
      <c r="AN528" s="7" t="s">
        <v>16</v>
      </c>
      <c r="AO528" s="29" t="s">
        <v>16</v>
      </c>
      <c r="AP528" s="29"/>
      <c r="AQ528" s="7" t="s">
        <v>16</v>
      </c>
      <c r="AR528" s="7" t="s">
        <v>16</v>
      </c>
      <c r="AS528" s="7" t="s">
        <v>16</v>
      </c>
      <c r="AT528" s="7" t="s">
        <v>16</v>
      </c>
      <c r="AU528" s="7" t="s">
        <v>16</v>
      </c>
      <c r="AV528" s="7" t="s">
        <v>16</v>
      </c>
      <c r="AW528" s="7" t="s">
        <v>16</v>
      </c>
      <c r="AX528" s="7" t="s">
        <v>16</v>
      </c>
      <c r="AY528" s="29" t="s">
        <v>16</v>
      </c>
      <c r="AZ528" s="29"/>
      <c r="BA528" s="29"/>
      <c r="BB528" s="7" t="s">
        <v>16</v>
      </c>
    </row>
    <row r="529" spans="1:54" s="1" customFormat="1" ht="14.1" customHeight="1">
      <c r="A529" s="30" t="s">
        <v>844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1" t="s">
        <v>845</v>
      </c>
      <c r="N529" s="31"/>
      <c r="O529" s="31" t="s">
        <v>67</v>
      </c>
      <c r="P529" s="31"/>
      <c r="Q529" s="31"/>
      <c r="R529" s="31" t="s">
        <v>68</v>
      </c>
      <c r="S529" s="31"/>
      <c r="T529" s="31"/>
      <c r="U529" s="27">
        <f>0</f>
        <v>0</v>
      </c>
      <c r="V529" s="27"/>
      <c r="W529" s="27">
        <f>0</f>
        <v>0</v>
      </c>
      <c r="X529" s="27"/>
      <c r="Y529" s="27">
        <f>0</f>
        <v>0</v>
      </c>
      <c r="Z529" s="27"/>
      <c r="AA529" s="8">
        <f t="shared" ref="AA529:AB531" si="349">0</f>
        <v>0</v>
      </c>
      <c r="AB529" s="27">
        <f t="shared" si="349"/>
        <v>0</v>
      </c>
      <c r="AC529" s="27"/>
      <c r="AD529" s="8">
        <f t="shared" ref="AD529:AE531" si="350">0</f>
        <v>0</v>
      </c>
      <c r="AE529" s="27">
        <f t="shared" si="350"/>
        <v>0</v>
      </c>
      <c r="AF529" s="27"/>
      <c r="AG529" s="8">
        <f t="shared" ref="AG529:AH531" si="351">0</f>
        <v>0</v>
      </c>
      <c r="AH529" s="27">
        <f t="shared" si="351"/>
        <v>0</v>
      </c>
      <c r="AI529" s="27"/>
      <c r="AJ529" s="8">
        <f t="shared" ref="AJ529:AK531" si="352">0</f>
        <v>0</v>
      </c>
      <c r="AK529" s="27">
        <f t="shared" si="352"/>
        <v>0</v>
      </c>
      <c r="AL529" s="27"/>
      <c r="AM529" s="8">
        <f t="shared" ref="AM529:AO531" si="353">0</f>
        <v>0</v>
      </c>
      <c r="AN529" s="8">
        <f t="shared" si="353"/>
        <v>0</v>
      </c>
      <c r="AO529" s="27">
        <f t="shared" si="353"/>
        <v>0</v>
      </c>
      <c r="AP529" s="27"/>
      <c r="AQ529" s="8">
        <f t="shared" ref="AQ529:AY531" si="354">0</f>
        <v>0</v>
      </c>
      <c r="AR529" s="8">
        <f t="shared" si="354"/>
        <v>0</v>
      </c>
      <c r="AS529" s="8">
        <f t="shared" si="354"/>
        <v>0</v>
      </c>
      <c r="AT529" s="8">
        <f t="shared" si="354"/>
        <v>0</v>
      </c>
      <c r="AU529" s="8">
        <f t="shared" si="354"/>
        <v>0</v>
      </c>
      <c r="AV529" s="8">
        <f t="shared" si="354"/>
        <v>0</v>
      </c>
      <c r="AW529" s="8">
        <f t="shared" si="354"/>
        <v>0</v>
      </c>
      <c r="AX529" s="8">
        <f t="shared" si="354"/>
        <v>0</v>
      </c>
      <c r="AY529" s="27">
        <f t="shared" si="354"/>
        <v>0</v>
      </c>
      <c r="AZ529" s="27"/>
      <c r="BA529" s="27"/>
      <c r="BB529" s="8">
        <f>0</f>
        <v>0</v>
      </c>
    </row>
    <row r="530" spans="1:54" s="1" customFormat="1" ht="14.1" customHeight="1">
      <c r="A530" s="42" t="s">
        <v>846</v>
      </c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38" t="s">
        <v>847</v>
      </c>
      <c r="N530" s="38"/>
      <c r="O530" s="38" t="s">
        <v>67</v>
      </c>
      <c r="P530" s="38"/>
      <c r="Q530" s="38"/>
      <c r="R530" s="38" t="s">
        <v>68</v>
      </c>
      <c r="S530" s="38"/>
      <c r="T530" s="38"/>
      <c r="U530" s="33">
        <f>0</f>
        <v>0</v>
      </c>
      <c r="V530" s="33"/>
      <c r="W530" s="33">
        <f>0</f>
        <v>0</v>
      </c>
      <c r="X530" s="33"/>
      <c r="Y530" s="33">
        <f>0</f>
        <v>0</v>
      </c>
      <c r="Z530" s="33"/>
      <c r="AA530" s="6">
        <f t="shared" si="349"/>
        <v>0</v>
      </c>
      <c r="AB530" s="33">
        <f t="shared" si="349"/>
        <v>0</v>
      </c>
      <c r="AC530" s="33"/>
      <c r="AD530" s="6">
        <f t="shared" si="350"/>
        <v>0</v>
      </c>
      <c r="AE530" s="33">
        <f t="shared" si="350"/>
        <v>0</v>
      </c>
      <c r="AF530" s="33"/>
      <c r="AG530" s="6">
        <f t="shared" si="351"/>
        <v>0</v>
      </c>
      <c r="AH530" s="33">
        <f t="shared" si="351"/>
        <v>0</v>
      </c>
      <c r="AI530" s="33"/>
      <c r="AJ530" s="6">
        <f t="shared" si="352"/>
        <v>0</v>
      </c>
      <c r="AK530" s="33">
        <f t="shared" si="352"/>
        <v>0</v>
      </c>
      <c r="AL530" s="33"/>
      <c r="AM530" s="6">
        <f t="shared" si="353"/>
        <v>0</v>
      </c>
      <c r="AN530" s="6">
        <f t="shared" si="353"/>
        <v>0</v>
      </c>
      <c r="AO530" s="33">
        <f t="shared" si="353"/>
        <v>0</v>
      </c>
      <c r="AP530" s="33"/>
      <c r="AQ530" s="6">
        <f t="shared" si="354"/>
        <v>0</v>
      </c>
      <c r="AR530" s="6">
        <f t="shared" si="354"/>
        <v>0</v>
      </c>
      <c r="AS530" s="6">
        <f t="shared" si="354"/>
        <v>0</v>
      </c>
      <c r="AT530" s="6">
        <f t="shared" si="354"/>
        <v>0</v>
      </c>
      <c r="AU530" s="6">
        <f t="shared" si="354"/>
        <v>0</v>
      </c>
      <c r="AV530" s="6">
        <f t="shared" si="354"/>
        <v>0</v>
      </c>
      <c r="AW530" s="6">
        <f t="shared" si="354"/>
        <v>0</v>
      </c>
      <c r="AX530" s="6">
        <f t="shared" si="354"/>
        <v>0</v>
      </c>
      <c r="AY530" s="33">
        <f t="shared" si="354"/>
        <v>0</v>
      </c>
      <c r="AZ530" s="33"/>
      <c r="BA530" s="33"/>
      <c r="BB530" s="6">
        <f>0</f>
        <v>0</v>
      </c>
    </row>
    <row r="531" spans="1:54" s="1" customFormat="1" ht="14.1" customHeight="1">
      <c r="A531" s="41" t="s">
        <v>715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4" t="s">
        <v>848</v>
      </c>
      <c r="N531" s="44"/>
      <c r="O531" s="44" t="s">
        <v>67</v>
      </c>
      <c r="P531" s="44"/>
      <c r="Q531" s="44"/>
      <c r="R531" s="44" t="s">
        <v>68</v>
      </c>
      <c r="S531" s="44"/>
      <c r="T531" s="44"/>
      <c r="U531" s="33">
        <f>0</f>
        <v>0</v>
      </c>
      <c r="V531" s="33"/>
      <c r="W531" s="33">
        <f>0</f>
        <v>0</v>
      </c>
      <c r="X531" s="33"/>
      <c r="Y531" s="33">
        <f>0</f>
        <v>0</v>
      </c>
      <c r="Z531" s="33"/>
      <c r="AA531" s="6">
        <f t="shared" si="349"/>
        <v>0</v>
      </c>
      <c r="AB531" s="33">
        <f t="shared" si="349"/>
        <v>0</v>
      </c>
      <c r="AC531" s="33"/>
      <c r="AD531" s="6">
        <f t="shared" si="350"/>
        <v>0</v>
      </c>
      <c r="AE531" s="33">
        <f t="shared" si="350"/>
        <v>0</v>
      </c>
      <c r="AF531" s="33"/>
      <c r="AG531" s="6">
        <f t="shared" si="351"/>
        <v>0</v>
      </c>
      <c r="AH531" s="33">
        <f t="shared" si="351"/>
        <v>0</v>
      </c>
      <c r="AI531" s="33"/>
      <c r="AJ531" s="6">
        <f t="shared" si="352"/>
        <v>0</v>
      </c>
      <c r="AK531" s="33">
        <f t="shared" si="352"/>
        <v>0</v>
      </c>
      <c r="AL531" s="33"/>
      <c r="AM531" s="6">
        <f t="shared" si="353"/>
        <v>0</v>
      </c>
      <c r="AN531" s="6">
        <f t="shared" si="353"/>
        <v>0</v>
      </c>
      <c r="AO531" s="33">
        <f t="shared" si="353"/>
        <v>0</v>
      </c>
      <c r="AP531" s="33"/>
      <c r="AQ531" s="6">
        <f t="shared" si="354"/>
        <v>0</v>
      </c>
      <c r="AR531" s="6">
        <f t="shared" si="354"/>
        <v>0</v>
      </c>
      <c r="AS531" s="6">
        <f t="shared" si="354"/>
        <v>0</v>
      </c>
      <c r="AT531" s="6">
        <f t="shared" si="354"/>
        <v>0</v>
      </c>
      <c r="AU531" s="6">
        <f t="shared" si="354"/>
        <v>0</v>
      </c>
      <c r="AV531" s="6">
        <f t="shared" si="354"/>
        <v>0</v>
      </c>
      <c r="AW531" s="6">
        <f t="shared" si="354"/>
        <v>0</v>
      </c>
      <c r="AX531" s="6">
        <f t="shared" si="354"/>
        <v>0</v>
      </c>
      <c r="AY531" s="33">
        <f t="shared" si="354"/>
        <v>0</v>
      </c>
      <c r="AZ531" s="33"/>
      <c r="BA531" s="33"/>
      <c r="BB531" s="6">
        <f>0</f>
        <v>0</v>
      </c>
    </row>
    <row r="532" spans="1:54" s="1" customFormat="1" ht="14.1" customHeight="1">
      <c r="A532" s="35" t="s">
        <v>843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6" t="s">
        <v>16</v>
      </c>
      <c r="N532" s="36"/>
      <c r="O532" s="36" t="s">
        <v>16</v>
      </c>
      <c r="P532" s="36"/>
      <c r="Q532" s="36"/>
      <c r="R532" s="36" t="s">
        <v>16</v>
      </c>
      <c r="S532" s="36"/>
      <c r="T532" s="36"/>
      <c r="U532" s="29" t="s">
        <v>16</v>
      </c>
      <c r="V532" s="29"/>
      <c r="W532" s="29" t="s">
        <v>16</v>
      </c>
      <c r="X532" s="29"/>
      <c r="Y532" s="29" t="s">
        <v>16</v>
      </c>
      <c r="Z532" s="29"/>
      <c r="AA532" s="7" t="s">
        <v>16</v>
      </c>
      <c r="AB532" s="29" t="s">
        <v>16</v>
      </c>
      <c r="AC532" s="29"/>
      <c r="AD532" s="7" t="s">
        <v>16</v>
      </c>
      <c r="AE532" s="29" t="s">
        <v>16</v>
      </c>
      <c r="AF532" s="29"/>
      <c r="AG532" s="7" t="s">
        <v>16</v>
      </c>
      <c r="AH532" s="29" t="s">
        <v>16</v>
      </c>
      <c r="AI532" s="29"/>
      <c r="AJ532" s="7" t="s">
        <v>16</v>
      </c>
      <c r="AK532" s="29" t="s">
        <v>16</v>
      </c>
      <c r="AL532" s="29"/>
      <c r="AM532" s="7" t="s">
        <v>16</v>
      </c>
      <c r="AN532" s="7" t="s">
        <v>16</v>
      </c>
      <c r="AO532" s="29" t="s">
        <v>16</v>
      </c>
      <c r="AP532" s="29"/>
      <c r="AQ532" s="7" t="s">
        <v>16</v>
      </c>
      <c r="AR532" s="7" t="s">
        <v>16</v>
      </c>
      <c r="AS532" s="7" t="s">
        <v>16</v>
      </c>
      <c r="AT532" s="7" t="s">
        <v>16</v>
      </c>
      <c r="AU532" s="7" t="s">
        <v>16</v>
      </c>
      <c r="AV532" s="7" t="s">
        <v>16</v>
      </c>
      <c r="AW532" s="7" t="s">
        <v>16</v>
      </c>
      <c r="AX532" s="7" t="s">
        <v>16</v>
      </c>
      <c r="AY532" s="29" t="s">
        <v>16</v>
      </c>
      <c r="AZ532" s="29"/>
      <c r="BA532" s="29"/>
      <c r="BB532" s="7" t="s">
        <v>16</v>
      </c>
    </row>
    <row r="533" spans="1:54" s="1" customFormat="1" ht="14.1" customHeight="1">
      <c r="A533" s="30" t="s">
        <v>844</v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1" t="s">
        <v>849</v>
      </c>
      <c r="N533" s="31"/>
      <c r="O533" s="31" t="s">
        <v>67</v>
      </c>
      <c r="P533" s="31"/>
      <c r="Q533" s="31"/>
      <c r="R533" s="31" t="s">
        <v>68</v>
      </c>
      <c r="S533" s="31"/>
      <c r="T533" s="31"/>
      <c r="U533" s="27">
        <f>0</f>
        <v>0</v>
      </c>
      <c r="V533" s="27"/>
      <c r="W533" s="27">
        <f>0</f>
        <v>0</v>
      </c>
      <c r="X533" s="27"/>
      <c r="Y533" s="27">
        <f>0</f>
        <v>0</v>
      </c>
      <c r="Z533" s="27"/>
      <c r="AA533" s="8">
        <f>0</f>
        <v>0</v>
      </c>
      <c r="AB533" s="27">
        <f>0</f>
        <v>0</v>
      </c>
      <c r="AC533" s="27"/>
      <c r="AD533" s="8">
        <f>0</f>
        <v>0</v>
      </c>
      <c r="AE533" s="27">
        <f>0</f>
        <v>0</v>
      </c>
      <c r="AF533" s="27"/>
      <c r="AG533" s="8">
        <f>0</f>
        <v>0</v>
      </c>
      <c r="AH533" s="27">
        <f>0</f>
        <v>0</v>
      </c>
      <c r="AI533" s="27"/>
      <c r="AJ533" s="8">
        <f>0</f>
        <v>0</v>
      </c>
      <c r="AK533" s="27">
        <f>0</f>
        <v>0</v>
      </c>
      <c r="AL533" s="27"/>
      <c r="AM533" s="8">
        <f t="shared" ref="AM533:AO534" si="355">0</f>
        <v>0</v>
      </c>
      <c r="AN533" s="8">
        <f t="shared" si="355"/>
        <v>0</v>
      </c>
      <c r="AO533" s="27">
        <f t="shared" si="355"/>
        <v>0</v>
      </c>
      <c r="AP533" s="27"/>
      <c r="AQ533" s="8">
        <f t="shared" ref="AQ533:AY534" si="356">0</f>
        <v>0</v>
      </c>
      <c r="AR533" s="8">
        <f t="shared" si="356"/>
        <v>0</v>
      </c>
      <c r="AS533" s="8">
        <f t="shared" si="356"/>
        <v>0</v>
      </c>
      <c r="AT533" s="8">
        <f t="shared" si="356"/>
        <v>0</v>
      </c>
      <c r="AU533" s="8">
        <f t="shared" si="356"/>
        <v>0</v>
      </c>
      <c r="AV533" s="8">
        <f t="shared" si="356"/>
        <v>0</v>
      </c>
      <c r="AW533" s="8">
        <f t="shared" si="356"/>
        <v>0</v>
      </c>
      <c r="AX533" s="8">
        <f t="shared" si="356"/>
        <v>0</v>
      </c>
      <c r="AY533" s="27">
        <f t="shared" si="356"/>
        <v>0</v>
      </c>
      <c r="AZ533" s="27"/>
      <c r="BA533" s="27"/>
      <c r="BB533" s="8">
        <f>0</f>
        <v>0</v>
      </c>
    </row>
    <row r="534" spans="1:54" s="1" customFormat="1" ht="14.1" customHeight="1">
      <c r="A534" s="42" t="s">
        <v>846</v>
      </c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38" t="s">
        <v>850</v>
      </c>
      <c r="N534" s="38"/>
      <c r="O534" s="38" t="s">
        <v>67</v>
      </c>
      <c r="P534" s="38"/>
      <c r="Q534" s="38"/>
      <c r="R534" s="38" t="s">
        <v>68</v>
      </c>
      <c r="S534" s="38"/>
      <c r="T534" s="38"/>
      <c r="U534" s="33">
        <f>0</f>
        <v>0</v>
      </c>
      <c r="V534" s="33"/>
      <c r="W534" s="33">
        <f>0</f>
        <v>0</v>
      </c>
      <c r="X534" s="33"/>
      <c r="Y534" s="33">
        <f>0</f>
        <v>0</v>
      </c>
      <c r="Z534" s="33"/>
      <c r="AA534" s="6">
        <f>0</f>
        <v>0</v>
      </c>
      <c r="AB534" s="33">
        <f>0</f>
        <v>0</v>
      </c>
      <c r="AC534" s="33"/>
      <c r="AD534" s="6">
        <f>0</f>
        <v>0</v>
      </c>
      <c r="AE534" s="33">
        <f>0</f>
        <v>0</v>
      </c>
      <c r="AF534" s="33"/>
      <c r="AG534" s="6">
        <f>0</f>
        <v>0</v>
      </c>
      <c r="AH534" s="33">
        <f>0</f>
        <v>0</v>
      </c>
      <c r="AI534" s="33"/>
      <c r="AJ534" s="6">
        <f>0</f>
        <v>0</v>
      </c>
      <c r="AK534" s="33">
        <f>0</f>
        <v>0</v>
      </c>
      <c r="AL534" s="33"/>
      <c r="AM534" s="6">
        <f t="shared" si="355"/>
        <v>0</v>
      </c>
      <c r="AN534" s="6">
        <f t="shared" si="355"/>
        <v>0</v>
      </c>
      <c r="AO534" s="33">
        <f t="shared" si="355"/>
        <v>0</v>
      </c>
      <c r="AP534" s="33"/>
      <c r="AQ534" s="6">
        <f t="shared" si="356"/>
        <v>0</v>
      </c>
      <c r="AR534" s="6">
        <f t="shared" si="356"/>
        <v>0</v>
      </c>
      <c r="AS534" s="6">
        <f t="shared" si="356"/>
        <v>0</v>
      </c>
      <c r="AT534" s="6">
        <f t="shared" si="356"/>
        <v>0</v>
      </c>
      <c r="AU534" s="6">
        <f t="shared" si="356"/>
        <v>0</v>
      </c>
      <c r="AV534" s="6">
        <f t="shared" si="356"/>
        <v>0</v>
      </c>
      <c r="AW534" s="6">
        <f t="shared" si="356"/>
        <v>0</v>
      </c>
      <c r="AX534" s="6">
        <f t="shared" si="356"/>
        <v>0</v>
      </c>
      <c r="AY534" s="33">
        <f t="shared" si="356"/>
        <v>0</v>
      </c>
      <c r="AZ534" s="33"/>
      <c r="BA534" s="33"/>
      <c r="BB534" s="6">
        <f>0</f>
        <v>0</v>
      </c>
    </row>
    <row r="535" spans="1:54" s="1" customFormat="1" ht="14.1" customHeight="1">
      <c r="A535" s="41" t="s">
        <v>851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4" t="s">
        <v>852</v>
      </c>
      <c r="N535" s="44"/>
      <c r="O535" s="44" t="s">
        <v>67</v>
      </c>
      <c r="P535" s="44"/>
      <c r="Q535" s="44"/>
      <c r="R535" s="44" t="s">
        <v>68</v>
      </c>
      <c r="S535" s="44"/>
      <c r="T535" s="44"/>
      <c r="U535" s="33">
        <f>0</f>
        <v>0</v>
      </c>
      <c r="V535" s="33"/>
      <c r="W535" s="34" t="s">
        <v>243</v>
      </c>
      <c r="X535" s="34"/>
      <c r="Y535" s="33">
        <f>0</f>
        <v>0</v>
      </c>
      <c r="Z535" s="33"/>
      <c r="AA535" s="4" t="s">
        <v>243</v>
      </c>
      <c r="AB535" s="33">
        <f>0</f>
        <v>0</v>
      </c>
      <c r="AC535" s="33"/>
      <c r="AD535" s="4" t="s">
        <v>243</v>
      </c>
      <c r="AE535" s="33">
        <f>0</f>
        <v>0</v>
      </c>
      <c r="AF535" s="33"/>
      <c r="AG535" s="4" t="s">
        <v>243</v>
      </c>
      <c r="AH535" s="33">
        <f>0</f>
        <v>0</v>
      </c>
      <c r="AI535" s="33"/>
      <c r="AJ535" s="4" t="s">
        <v>243</v>
      </c>
      <c r="AK535" s="33">
        <f>0</f>
        <v>0</v>
      </c>
      <c r="AL535" s="33"/>
      <c r="AM535" s="4" t="s">
        <v>243</v>
      </c>
      <c r="AN535" s="6">
        <f>0</f>
        <v>0</v>
      </c>
      <c r="AO535" s="34" t="s">
        <v>243</v>
      </c>
      <c r="AP535" s="34"/>
      <c r="AQ535" s="6">
        <f>0</f>
        <v>0</v>
      </c>
      <c r="AR535" s="4" t="s">
        <v>243</v>
      </c>
      <c r="AS535" s="6">
        <f>0</f>
        <v>0</v>
      </c>
      <c r="AT535" s="4" t="s">
        <v>243</v>
      </c>
      <c r="AU535" s="6">
        <f>0</f>
        <v>0</v>
      </c>
      <c r="AV535" s="4" t="s">
        <v>243</v>
      </c>
      <c r="AW535" s="6">
        <f>0</f>
        <v>0</v>
      </c>
      <c r="AX535" s="4" t="s">
        <v>243</v>
      </c>
      <c r="AY535" s="33">
        <f>0</f>
        <v>0</v>
      </c>
      <c r="AZ535" s="33"/>
      <c r="BA535" s="33"/>
      <c r="BB535" s="4" t="s">
        <v>243</v>
      </c>
    </row>
    <row r="536" spans="1:54" s="1" customFormat="1" ht="14.1" customHeight="1">
      <c r="A536" s="35" t="s">
        <v>721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6" t="s">
        <v>16</v>
      </c>
      <c r="N536" s="36"/>
      <c r="O536" s="36" t="s">
        <v>16</v>
      </c>
      <c r="P536" s="36"/>
      <c r="Q536" s="36"/>
      <c r="R536" s="36" t="s">
        <v>16</v>
      </c>
      <c r="S536" s="36"/>
      <c r="T536" s="36"/>
      <c r="U536" s="29" t="s">
        <v>16</v>
      </c>
      <c r="V536" s="29"/>
      <c r="W536" s="29" t="s">
        <v>16</v>
      </c>
      <c r="X536" s="29"/>
      <c r="Y536" s="29" t="s">
        <v>16</v>
      </c>
      <c r="Z536" s="29"/>
      <c r="AA536" s="7" t="s">
        <v>16</v>
      </c>
      <c r="AB536" s="29" t="s">
        <v>16</v>
      </c>
      <c r="AC536" s="29"/>
      <c r="AD536" s="7" t="s">
        <v>16</v>
      </c>
      <c r="AE536" s="29" t="s">
        <v>16</v>
      </c>
      <c r="AF536" s="29"/>
      <c r="AG536" s="7" t="s">
        <v>16</v>
      </c>
      <c r="AH536" s="29" t="s">
        <v>16</v>
      </c>
      <c r="AI536" s="29"/>
      <c r="AJ536" s="7" t="s">
        <v>16</v>
      </c>
      <c r="AK536" s="29" t="s">
        <v>16</v>
      </c>
      <c r="AL536" s="29"/>
      <c r="AM536" s="7" t="s">
        <v>16</v>
      </c>
      <c r="AN536" s="7" t="s">
        <v>16</v>
      </c>
      <c r="AO536" s="29" t="s">
        <v>16</v>
      </c>
      <c r="AP536" s="29"/>
      <c r="AQ536" s="7" t="s">
        <v>16</v>
      </c>
      <c r="AR536" s="7" t="s">
        <v>16</v>
      </c>
      <c r="AS536" s="7" t="s">
        <v>16</v>
      </c>
      <c r="AT536" s="7" t="s">
        <v>16</v>
      </c>
      <c r="AU536" s="7" t="s">
        <v>16</v>
      </c>
      <c r="AV536" s="7" t="s">
        <v>16</v>
      </c>
      <c r="AW536" s="7" t="s">
        <v>16</v>
      </c>
      <c r="AX536" s="7" t="s">
        <v>16</v>
      </c>
      <c r="AY536" s="29" t="s">
        <v>16</v>
      </c>
      <c r="AZ536" s="29"/>
      <c r="BA536" s="29"/>
      <c r="BB536" s="7" t="s">
        <v>16</v>
      </c>
    </row>
    <row r="537" spans="1:54" s="1" customFormat="1" ht="14.1" customHeight="1">
      <c r="A537" s="43" t="s">
        <v>722</v>
      </c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31" t="s">
        <v>853</v>
      </c>
      <c r="N537" s="31"/>
      <c r="O537" s="31" t="s">
        <v>354</v>
      </c>
      <c r="P537" s="31"/>
      <c r="Q537" s="31"/>
      <c r="R537" s="31" t="s">
        <v>68</v>
      </c>
      <c r="S537" s="31"/>
      <c r="T537" s="31"/>
      <c r="U537" s="27">
        <f>0</f>
        <v>0</v>
      </c>
      <c r="V537" s="27"/>
      <c r="W537" s="28" t="s">
        <v>243</v>
      </c>
      <c r="X537" s="28"/>
      <c r="Y537" s="27">
        <f>0</f>
        <v>0</v>
      </c>
      <c r="Z537" s="27"/>
      <c r="AA537" s="14" t="s">
        <v>243</v>
      </c>
      <c r="AB537" s="27">
        <f>0</f>
        <v>0</v>
      </c>
      <c r="AC537" s="27"/>
      <c r="AD537" s="14" t="s">
        <v>243</v>
      </c>
      <c r="AE537" s="27">
        <f>0</f>
        <v>0</v>
      </c>
      <c r="AF537" s="27"/>
      <c r="AG537" s="14" t="s">
        <v>243</v>
      </c>
      <c r="AH537" s="27">
        <f>0</f>
        <v>0</v>
      </c>
      <c r="AI537" s="27"/>
      <c r="AJ537" s="14" t="s">
        <v>243</v>
      </c>
      <c r="AK537" s="27">
        <f>0</f>
        <v>0</v>
      </c>
      <c r="AL537" s="27"/>
      <c r="AM537" s="14" t="s">
        <v>243</v>
      </c>
      <c r="AN537" s="8">
        <f>0</f>
        <v>0</v>
      </c>
      <c r="AO537" s="28" t="s">
        <v>243</v>
      </c>
      <c r="AP537" s="28"/>
      <c r="AQ537" s="8">
        <f>0</f>
        <v>0</v>
      </c>
      <c r="AR537" s="14" t="s">
        <v>243</v>
      </c>
      <c r="AS537" s="8">
        <f>0</f>
        <v>0</v>
      </c>
      <c r="AT537" s="14" t="s">
        <v>243</v>
      </c>
      <c r="AU537" s="8">
        <f>0</f>
        <v>0</v>
      </c>
      <c r="AV537" s="14" t="s">
        <v>243</v>
      </c>
      <c r="AW537" s="8">
        <f>0</f>
        <v>0</v>
      </c>
      <c r="AX537" s="14" t="s">
        <v>243</v>
      </c>
      <c r="AY537" s="27">
        <f>0</f>
        <v>0</v>
      </c>
      <c r="AZ537" s="27"/>
      <c r="BA537" s="27"/>
      <c r="BB537" s="14" t="s">
        <v>243</v>
      </c>
    </row>
    <row r="538" spans="1:54" s="1" customFormat="1" ht="24" customHeight="1">
      <c r="A538" s="41" t="s">
        <v>854</v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38" t="s">
        <v>855</v>
      </c>
      <c r="N538" s="38"/>
      <c r="O538" s="38" t="s">
        <v>354</v>
      </c>
      <c r="P538" s="38"/>
      <c r="Q538" s="38"/>
      <c r="R538" s="38" t="s">
        <v>68</v>
      </c>
      <c r="S538" s="38"/>
      <c r="T538" s="38"/>
      <c r="U538" s="33">
        <f>0</f>
        <v>0</v>
      </c>
      <c r="V538" s="33"/>
      <c r="W538" s="34" t="s">
        <v>243</v>
      </c>
      <c r="X538" s="34"/>
      <c r="Y538" s="33">
        <f>0</f>
        <v>0</v>
      </c>
      <c r="Z538" s="33"/>
      <c r="AA538" s="4" t="s">
        <v>243</v>
      </c>
      <c r="AB538" s="33">
        <f>0</f>
        <v>0</v>
      </c>
      <c r="AC538" s="33"/>
      <c r="AD538" s="4" t="s">
        <v>243</v>
      </c>
      <c r="AE538" s="33">
        <f>0</f>
        <v>0</v>
      </c>
      <c r="AF538" s="33"/>
      <c r="AG538" s="4" t="s">
        <v>243</v>
      </c>
      <c r="AH538" s="33">
        <f>0</f>
        <v>0</v>
      </c>
      <c r="AI538" s="33"/>
      <c r="AJ538" s="4" t="s">
        <v>243</v>
      </c>
      <c r="AK538" s="33">
        <f>0</f>
        <v>0</v>
      </c>
      <c r="AL538" s="33"/>
      <c r="AM538" s="4" t="s">
        <v>243</v>
      </c>
      <c r="AN538" s="6">
        <f>0</f>
        <v>0</v>
      </c>
      <c r="AO538" s="34" t="s">
        <v>243</v>
      </c>
      <c r="AP538" s="34"/>
      <c r="AQ538" s="6">
        <f>0</f>
        <v>0</v>
      </c>
      <c r="AR538" s="4" t="s">
        <v>243</v>
      </c>
      <c r="AS538" s="6">
        <f>0</f>
        <v>0</v>
      </c>
      <c r="AT538" s="4" t="s">
        <v>243</v>
      </c>
      <c r="AU538" s="6">
        <f>0</f>
        <v>0</v>
      </c>
      <c r="AV538" s="4" t="s">
        <v>243</v>
      </c>
      <c r="AW538" s="6">
        <f>0</f>
        <v>0</v>
      </c>
      <c r="AX538" s="4" t="s">
        <v>243</v>
      </c>
      <c r="AY538" s="33">
        <f>0</f>
        <v>0</v>
      </c>
      <c r="AZ538" s="33"/>
      <c r="BA538" s="33"/>
      <c r="BB538" s="4" t="s">
        <v>243</v>
      </c>
    </row>
    <row r="539" spans="1:54" s="1" customFormat="1" ht="14.1" customHeight="1">
      <c r="A539" s="35" t="s">
        <v>856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6" t="s">
        <v>16</v>
      </c>
      <c r="N539" s="36"/>
      <c r="O539" s="36" t="s">
        <v>16</v>
      </c>
      <c r="P539" s="36"/>
      <c r="Q539" s="36"/>
      <c r="R539" s="36" t="s">
        <v>16</v>
      </c>
      <c r="S539" s="36"/>
      <c r="T539" s="36"/>
      <c r="U539" s="29" t="s">
        <v>16</v>
      </c>
      <c r="V539" s="29"/>
      <c r="W539" s="29" t="s">
        <v>16</v>
      </c>
      <c r="X539" s="29"/>
      <c r="Y539" s="29" t="s">
        <v>16</v>
      </c>
      <c r="Z539" s="29"/>
      <c r="AA539" s="7" t="s">
        <v>16</v>
      </c>
      <c r="AB539" s="29" t="s">
        <v>16</v>
      </c>
      <c r="AC539" s="29"/>
      <c r="AD539" s="7" t="s">
        <v>16</v>
      </c>
      <c r="AE539" s="29" t="s">
        <v>16</v>
      </c>
      <c r="AF539" s="29"/>
      <c r="AG539" s="7" t="s">
        <v>16</v>
      </c>
      <c r="AH539" s="29" t="s">
        <v>16</v>
      </c>
      <c r="AI539" s="29"/>
      <c r="AJ539" s="7" t="s">
        <v>16</v>
      </c>
      <c r="AK539" s="29" t="s">
        <v>16</v>
      </c>
      <c r="AL539" s="29"/>
      <c r="AM539" s="7" t="s">
        <v>16</v>
      </c>
      <c r="AN539" s="7" t="s">
        <v>16</v>
      </c>
      <c r="AO539" s="29" t="s">
        <v>16</v>
      </c>
      <c r="AP539" s="29"/>
      <c r="AQ539" s="7" t="s">
        <v>16</v>
      </c>
      <c r="AR539" s="7" t="s">
        <v>16</v>
      </c>
      <c r="AS539" s="7" t="s">
        <v>16</v>
      </c>
      <c r="AT539" s="7" t="s">
        <v>16</v>
      </c>
      <c r="AU539" s="7" t="s">
        <v>16</v>
      </c>
      <c r="AV539" s="7" t="s">
        <v>16</v>
      </c>
      <c r="AW539" s="7" t="s">
        <v>16</v>
      </c>
      <c r="AX539" s="7" t="s">
        <v>16</v>
      </c>
      <c r="AY539" s="29" t="s">
        <v>16</v>
      </c>
      <c r="AZ539" s="29"/>
      <c r="BA539" s="29"/>
      <c r="BB539" s="7" t="s">
        <v>16</v>
      </c>
    </row>
    <row r="540" spans="1:54" s="1" customFormat="1" ht="14.1" customHeight="1">
      <c r="A540" s="30" t="s">
        <v>857</v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1" t="s">
        <v>858</v>
      </c>
      <c r="N540" s="31"/>
      <c r="O540" s="31" t="s">
        <v>859</v>
      </c>
      <c r="P540" s="31"/>
      <c r="Q540" s="31"/>
      <c r="R540" s="31" t="s">
        <v>68</v>
      </c>
      <c r="S540" s="31"/>
      <c r="T540" s="31"/>
      <c r="U540" s="27">
        <f t="shared" ref="U540:U546" si="357">0</f>
        <v>0</v>
      </c>
      <c r="V540" s="27"/>
      <c r="W540" s="28" t="s">
        <v>243</v>
      </c>
      <c r="X540" s="28"/>
      <c r="Y540" s="27">
        <f t="shared" ref="Y540:Y546" si="358">0</f>
        <v>0</v>
      </c>
      <c r="Z540" s="27"/>
      <c r="AA540" s="14" t="s">
        <v>243</v>
      </c>
      <c r="AB540" s="27">
        <f t="shared" ref="AB540:AB546" si="359">0</f>
        <v>0</v>
      </c>
      <c r="AC540" s="27"/>
      <c r="AD540" s="14" t="s">
        <v>243</v>
      </c>
      <c r="AE540" s="27">
        <f t="shared" ref="AE540:AE546" si="360">0</f>
        <v>0</v>
      </c>
      <c r="AF540" s="27"/>
      <c r="AG540" s="14" t="s">
        <v>243</v>
      </c>
      <c r="AH540" s="27">
        <f t="shared" ref="AH540:AH546" si="361">0</f>
        <v>0</v>
      </c>
      <c r="AI540" s="27"/>
      <c r="AJ540" s="14" t="s">
        <v>243</v>
      </c>
      <c r="AK540" s="27">
        <f t="shared" ref="AK540:AK546" si="362">0</f>
        <v>0</v>
      </c>
      <c r="AL540" s="27"/>
      <c r="AM540" s="14" t="s">
        <v>243</v>
      </c>
      <c r="AN540" s="8">
        <f t="shared" ref="AN540:AN546" si="363">0</f>
        <v>0</v>
      </c>
      <c r="AO540" s="28" t="s">
        <v>243</v>
      </c>
      <c r="AP540" s="28"/>
      <c r="AQ540" s="8">
        <f t="shared" ref="AQ540:AQ546" si="364">0</f>
        <v>0</v>
      </c>
      <c r="AR540" s="14" t="s">
        <v>243</v>
      </c>
      <c r="AS540" s="8">
        <f t="shared" ref="AS540:AS546" si="365">0</f>
        <v>0</v>
      </c>
      <c r="AT540" s="14" t="s">
        <v>243</v>
      </c>
      <c r="AU540" s="8">
        <f t="shared" ref="AU540:AU546" si="366">0</f>
        <v>0</v>
      </c>
      <c r="AV540" s="14" t="s">
        <v>243</v>
      </c>
      <c r="AW540" s="8">
        <f t="shared" ref="AW540:AW546" si="367">0</f>
        <v>0</v>
      </c>
      <c r="AX540" s="14" t="s">
        <v>243</v>
      </c>
      <c r="AY540" s="27">
        <f t="shared" ref="AY540:AY546" si="368">0</f>
        <v>0</v>
      </c>
      <c r="AZ540" s="27"/>
      <c r="BA540" s="27"/>
      <c r="BB540" s="14" t="s">
        <v>243</v>
      </c>
    </row>
    <row r="541" spans="1:54" s="1" customFormat="1" ht="24" customHeight="1">
      <c r="A541" s="42" t="s">
        <v>860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38" t="s">
        <v>861</v>
      </c>
      <c r="N541" s="38"/>
      <c r="O541" s="38" t="s">
        <v>351</v>
      </c>
      <c r="P541" s="38"/>
      <c r="Q541" s="38"/>
      <c r="R541" s="38" t="s">
        <v>68</v>
      </c>
      <c r="S541" s="38"/>
      <c r="T541" s="38"/>
      <c r="U541" s="33">
        <f t="shared" si="357"/>
        <v>0</v>
      </c>
      <c r="V541" s="33"/>
      <c r="W541" s="34" t="s">
        <v>243</v>
      </c>
      <c r="X541" s="34"/>
      <c r="Y541" s="33">
        <f t="shared" si="358"/>
        <v>0</v>
      </c>
      <c r="Z541" s="33"/>
      <c r="AA541" s="4" t="s">
        <v>243</v>
      </c>
      <c r="AB541" s="33">
        <f t="shared" si="359"/>
        <v>0</v>
      </c>
      <c r="AC541" s="33"/>
      <c r="AD541" s="4" t="s">
        <v>243</v>
      </c>
      <c r="AE541" s="33">
        <f t="shared" si="360"/>
        <v>0</v>
      </c>
      <c r="AF541" s="33"/>
      <c r="AG541" s="4" t="s">
        <v>243</v>
      </c>
      <c r="AH541" s="33">
        <f t="shared" si="361"/>
        <v>0</v>
      </c>
      <c r="AI541" s="33"/>
      <c r="AJ541" s="4" t="s">
        <v>243</v>
      </c>
      <c r="AK541" s="33">
        <f t="shared" si="362"/>
        <v>0</v>
      </c>
      <c r="AL541" s="33"/>
      <c r="AM541" s="4" t="s">
        <v>243</v>
      </c>
      <c r="AN541" s="6">
        <f t="shared" si="363"/>
        <v>0</v>
      </c>
      <c r="AO541" s="34" t="s">
        <v>243</v>
      </c>
      <c r="AP541" s="34"/>
      <c r="AQ541" s="6">
        <f t="shared" si="364"/>
        <v>0</v>
      </c>
      <c r="AR541" s="4" t="s">
        <v>243</v>
      </c>
      <c r="AS541" s="6">
        <f t="shared" si="365"/>
        <v>0</v>
      </c>
      <c r="AT541" s="4" t="s">
        <v>243</v>
      </c>
      <c r="AU541" s="6">
        <f t="shared" si="366"/>
        <v>0</v>
      </c>
      <c r="AV541" s="4" t="s">
        <v>243</v>
      </c>
      <c r="AW541" s="6">
        <f t="shared" si="367"/>
        <v>0</v>
      </c>
      <c r="AX541" s="4" t="s">
        <v>243</v>
      </c>
      <c r="AY541" s="33">
        <f t="shared" si="368"/>
        <v>0</v>
      </c>
      <c r="AZ541" s="33"/>
      <c r="BA541" s="33"/>
      <c r="BB541" s="4" t="s">
        <v>243</v>
      </c>
    </row>
    <row r="542" spans="1:54" s="1" customFormat="1" ht="14.1" customHeight="1">
      <c r="A542" s="42" t="s">
        <v>834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38" t="s">
        <v>862</v>
      </c>
      <c r="N542" s="38"/>
      <c r="O542" s="38" t="s">
        <v>863</v>
      </c>
      <c r="P542" s="38"/>
      <c r="Q542" s="38"/>
      <c r="R542" s="38" t="s">
        <v>68</v>
      </c>
      <c r="S542" s="38"/>
      <c r="T542" s="38"/>
      <c r="U542" s="33">
        <f t="shared" si="357"/>
        <v>0</v>
      </c>
      <c r="V542" s="33"/>
      <c r="W542" s="34" t="s">
        <v>243</v>
      </c>
      <c r="X542" s="34"/>
      <c r="Y542" s="33">
        <f t="shared" si="358"/>
        <v>0</v>
      </c>
      <c r="Z542" s="33"/>
      <c r="AA542" s="4" t="s">
        <v>243</v>
      </c>
      <c r="AB542" s="33">
        <f t="shared" si="359"/>
        <v>0</v>
      </c>
      <c r="AC542" s="33"/>
      <c r="AD542" s="4" t="s">
        <v>243</v>
      </c>
      <c r="AE542" s="33">
        <f t="shared" si="360"/>
        <v>0</v>
      </c>
      <c r="AF542" s="33"/>
      <c r="AG542" s="4" t="s">
        <v>243</v>
      </c>
      <c r="AH542" s="33">
        <f t="shared" si="361"/>
        <v>0</v>
      </c>
      <c r="AI542" s="33"/>
      <c r="AJ542" s="4" t="s">
        <v>243</v>
      </c>
      <c r="AK542" s="33">
        <f t="shared" si="362"/>
        <v>0</v>
      </c>
      <c r="AL542" s="33"/>
      <c r="AM542" s="4" t="s">
        <v>243</v>
      </c>
      <c r="AN542" s="6">
        <f t="shared" si="363"/>
        <v>0</v>
      </c>
      <c r="AO542" s="34" t="s">
        <v>243</v>
      </c>
      <c r="AP542" s="34"/>
      <c r="AQ542" s="6">
        <f t="shared" si="364"/>
        <v>0</v>
      </c>
      <c r="AR542" s="4" t="s">
        <v>243</v>
      </c>
      <c r="AS542" s="6">
        <f t="shared" si="365"/>
        <v>0</v>
      </c>
      <c r="AT542" s="4" t="s">
        <v>243</v>
      </c>
      <c r="AU542" s="6">
        <f t="shared" si="366"/>
        <v>0</v>
      </c>
      <c r="AV542" s="4" t="s">
        <v>243</v>
      </c>
      <c r="AW542" s="6">
        <f t="shared" si="367"/>
        <v>0</v>
      </c>
      <c r="AX542" s="4" t="s">
        <v>243</v>
      </c>
      <c r="AY542" s="33">
        <f t="shared" si="368"/>
        <v>0</v>
      </c>
      <c r="AZ542" s="33"/>
      <c r="BA542" s="33"/>
      <c r="BB542" s="4" t="s">
        <v>243</v>
      </c>
    </row>
    <row r="543" spans="1:54" s="1" customFormat="1" ht="14.1" customHeight="1">
      <c r="A543" s="42" t="s">
        <v>832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38" t="s">
        <v>864</v>
      </c>
      <c r="N543" s="38"/>
      <c r="O543" s="38" t="s">
        <v>865</v>
      </c>
      <c r="P543" s="38"/>
      <c r="Q543" s="38"/>
      <c r="R543" s="38" t="s">
        <v>68</v>
      </c>
      <c r="S543" s="38"/>
      <c r="T543" s="38"/>
      <c r="U543" s="33">
        <f t="shared" si="357"/>
        <v>0</v>
      </c>
      <c r="V543" s="33"/>
      <c r="W543" s="34" t="s">
        <v>243</v>
      </c>
      <c r="X543" s="34"/>
      <c r="Y543" s="33">
        <f t="shared" si="358"/>
        <v>0</v>
      </c>
      <c r="Z543" s="33"/>
      <c r="AA543" s="4" t="s">
        <v>243</v>
      </c>
      <c r="AB543" s="33">
        <f t="shared" si="359"/>
        <v>0</v>
      </c>
      <c r="AC543" s="33"/>
      <c r="AD543" s="4" t="s">
        <v>243</v>
      </c>
      <c r="AE543" s="33">
        <f t="shared" si="360"/>
        <v>0</v>
      </c>
      <c r="AF543" s="33"/>
      <c r="AG543" s="4" t="s">
        <v>243</v>
      </c>
      <c r="AH543" s="33">
        <f t="shared" si="361"/>
        <v>0</v>
      </c>
      <c r="AI543" s="33"/>
      <c r="AJ543" s="4" t="s">
        <v>243</v>
      </c>
      <c r="AK543" s="33">
        <f t="shared" si="362"/>
        <v>0</v>
      </c>
      <c r="AL543" s="33"/>
      <c r="AM543" s="4" t="s">
        <v>243</v>
      </c>
      <c r="AN543" s="6">
        <f t="shared" si="363"/>
        <v>0</v>
      </c>
      <c r="AO543" s="34" t="s">
        <v>243</v>
      </c>
      <c r="AP543" s="34"/>
      <c r="AQ543" s="6">
        <f t="shared" si="364"/>
        <v>0</v>
      </c>
      <c r="AR543" s="4" t="s">
        <v>243</v>
      </c>
      <c r="AS543" s="6">
        <f t="shared" si="365"/>
        <v>0</v>
      </c>
      <c r="AT543" s="4" t="s">
        <v>243</v>
      </c>
      <c r="AU543" s="6">
        <f t="shared" si="366"/>
        <v>0</v>
      </c>
      <c r="AV543" s="4" t="s">
        <v>243</v>
      </c>
      <c r="AW543" s="6">
        <f t="shared" si="367"/>
        <v>0</v>
      </c>
      <c r="AX543" s="4" t="s">
        <v>243</v>
      </c>
      <c r="AY543" s="33">
        <f t="shared" si="368"/>
        <v>0</v>
      </c>
      <c r="AZ543" s="33"/>
      <c r="BA543" s="33"/>
      <c r="BB543" s="4" t="s">
        <v>243</v>
      </c>
    </row>
    <row r="544" spans="1:54" s="1" customFormat="1" ht="14.1" customHeight="1">
      <c r="A544" s="42" t="s">
        <v>866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38" t="s">
        <v>867</v>
      </c>
      <c r="N544" s="38"/>
      <c r="O544" s="38" t="s">
        <v>354</v>
      </c>
      <c r="P544" s="38"/>
      <c r="Q544" s="38"/>
      <c r="R544" s="38" t="s">
        <v>68</v>
      </c>
      <c r="S544" s="38"/>
      <c r="T544" s="38"/>
      <c r="U544" s="33">
        <f t="shared" si="357"/>
        <v>0</v>
      </c>
      <c r="V544" s="33"/>
      <c r="W544" s="34" t="s">
        <v>243</v>
      </c>
      <c r="X544" s="34"/>
      <c r="Y544" s="33">
        <f t="shared" si="358"/>
        <v>0</v>
      </c>
      <c r="Z544" s="33"/>
      <c r="AA544" s="4" t="s">
        <v>243</v>
      </c>
      <c r="AB544" s="33">
        <f t="shared" si="359"/>
        <v>0</v>
      </c>
      <c r="AC544" s="33"/>
      <c r="AD544" s="4" t="s">
        <v>243</v>
      </c>
      <c r="AE544" s="33">
        <f t="shared" si="360"/>
        <v>0</v>
      </c>
      <c r="AF544" s="33"/>
      <c r="AG544" s="4" t="s">
        <v>243</v>
      </c>
      <c r="AH544" s="33">
        <f t="shared" si="361"/>
        <v>0</v>
      </c>
      <c r="AI544" s="33"/>
      <c r="AJ544" s="4" t="s">
        <v>243</v>
      </c>
      <c r="AK544" s="33">
        <f t="shared" si="362"/>
        <v>0</v>
      </c>
      <c r="AL544" s="33"/>
      <c r="AM544" s="4" t="s">
        <v>243</v>
      </c>
      <c r="AN544" s="6">
        <f t="shared" si="363"/>
        <v>0</v>
      </c>
      <c r="AO544" s="34" t="s">
        <v>243</v>
      </c>
      <c r="AP544" s="34"/>
      <c r="AQ544" s="6">
        <f t="shared" si="364"/>
        <v>0</v>
      </c>
      <c r="AR544" s="4" t="s">
        <v>243</v>
      </c>
      <c r="AS544" s="6">
        <f t="shared" si="365"/>
        <v>0</v>
      </c>
      <c r="AT544" s="4" t="s">
        <v>243</v>
      </c>
      <c r="AU544" s="6">
        <f t="shared" si="366"/>
        <v>0</v>
      </c>
      <c r="AV544" s="4" t="s">
        <v>243</v>
      </c>
      <c r="AW544" s="6">
        <f t="shared" si="367"/>
        <v>0</v>
      </c>
      <c r="AX544" s="4" t="s">
        <v>243</v>
      </c>
      <c r="AY544" s="33">
        <f t="shared" si="368"/>
        <v>0</v>
      </c>
      <c r="AZ544" s="33"/>
      <c r="BA544" s="33"/>
      <c r="BB544" s="4" t="s">
        <v>243</v>
      </c>
    </row>
    <row r="545" spans="1:54" s="1" customFormat="1" ht="14.1" customHeight="1">
      <c r="A545" s="42" t="s">
        <v>868</v>
      </c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38" t="s">
        <v>869</v>
      </c>
      <c r="N545" s="38"/>
      <c r="O545" s="38" t="s">
        <v>354</v>
      </c>
      <c r="P545" s="38"/>
      <c r="Q545" s="38"/>
      <c r="R545" s="38" t="s">
        <v>68</v>
      </c>
      <c r="S545" s="38"/>
      <c r="T545" s="38"/>
      <c r="U545" s="33">
        <f t="shared" si="357"/>
        <v>0</v>
      </c>
      <c r="V545" s="33"/>
      <c r="W545" s="34" t="s">
        <v>243</v>
      </c>
      <c r="X545" s="34"/>
      <c r="Y545" s="33">
        <f t="shared" si="358"/>
        <v>0</v>
      </c>
      <c r="Z545" s="33"/>
      <c r="AA545" s="4" t="s">
        <v>243</v>
      </c>
      <c r="AB545" s="33">
        <f t="shared" si="359"/>
        <v>0</v>
      </c>
      <c r="AC545" s="33"/>
      <c r="AD545" s="4" t="s">
        <v>243</v>
      </c>
      <c r="AE545" s="33">
        <f t="shared" si="360"/>
        <v>0</v>
      </c>
      <c r="AF545" s="33"/>
      <c r="AG545" s="4" t="s">
        <v>243</v>
      </c>
      <c r="AH545" s="33">
        <f t="shared" si="361"/>
        <v>0</v>
      </c>
      <c r="AI545" s="33"/>
      <c r="AJ545" s="4" t="s">
        <v>243</v>
      </c>
      <c r="AK545" s="33">
        <f t="shared" si="362"/>
        <v>0</v>
      </c>
      <c r="AL545" s="33"/>
      <c r="AM545" s="4" t="s">
        <v>243</v>
      </c>
      <c r="AN545" s="6">
        <f t="shared" si="363"/>
        <v>0</v>
      </c>
      <c r="AO545" s="34" t="s">
        <v>243</v>
      </c>
      <c r="AP545" s="34"/>
      <c r="AQ545" s="6">
        <f t="shared" si="364"/>
        <v>0</v>
      </c>
      <c r="AR545" s="4" t="s">
        <v>243</v>
      </c>
      <c r="AS545" s="6">
        <f t="shared" si="365"/>
        <v>0</v>
      </c>
      <c r="AT545" s="4" t="s">
        <v>243</v>
      </c>
      <c r="AU545" s="6">
        <f t="shared" si="366"/>
        <v>0</v>
      </c>
      <c r="AV545" s="4" t="s">
        <v>243</v>
      </c>
      <c r="AW545" s="6">
        <f t="shared" si="367"/>
        <v>0</v>
      </c>
      <c r="AX545" s="4" t="s">
        <v>243</v>
      </c>
      <c r="AY545" s="33">
        <f t="shared" si="368"/>
        <v>0</v>
      </c>
      <c r="AZ545" s="33"/>
      <c r="BA545" s="33"/>
      <c r="BB545" s="4" t="s">
        <v>243</v>
      </c>
    </row>
    <row r="546" spans="1:54" s="1" customFormat="1" ht="14.1" customHeight="1">
      <c r="A546" s="41" t="s">
        <v>870</v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38" t="s">
        <v>871</v>
      </c>
      <c r="N546" s="38"/>
      <c r="O546" s="38" t="s">
        <v>354</v>
      </c>
      <c r="P546" s="38"/>
      <c r="Q546" s="38"/>
      <c r="R546" s="38" t="s">
        <v>68</v>
      </c>
      <c r="S546" s="38"/>
      <c r="T546" s="38"/>
      <c r="U546" s="33">
        <f t="shared" si="357"/>
        <v>0</v>
      </c>
      <c r="V546" s="33"/>
      <c r="W546" s="34" t="s">
        <v>243</v>
      </c>
      <c r="X546" s="34"/>
      <c r="Y546" s="33">
        <f t="shared" si="358"/>
        <v>0</v>
      </c>
      <c r="Z546" s="33"/>
      <c r="AA546" s="4" t="s">
        <v>243</v>
      </c>
      <c r="AB546" s="33">
        <f t="shared" si="359"/>
        <v>0</v>
      </c>
      <c r="AC546" s="33"/>
      <c r="AD546" s="4" t="s">
        <v>243</v>
      </c>
      <c r="AE546" s="33">
        <f t="shared" si="360"/>
        <v>0</v>
      </c>
      <c r="AF546" s="33"/>
      <c r="AG546" s="4" t="s">
        <v>243</v>
      </c>
      <c r="AH546" s="33">
        <f t="shared" si="361"/>
        <v>0</v>
      </c>
      <c r="AI546" s="33"/>
      <c r="AJ546" s="4" t="s">
        <v>243</v>
      </c>
      <c r="AK546" s="33">
        <f t="shared" si="362"/>
        <v>0</v>
      </c>
      <c r="AL546" s="33"/>
      <c r="AM546" s="4" t="s">
        <v>243</v>
      </c>
      <c r="AN546" s="6">
        <f t="shared" si="363"/>
        <v>0</v>
      </c>
      <c r="AO546" s="34" t="s">
        <v>243</v>
      </c>
      <c r="AP546" s="34"/>
      <c r="AQ546" s="6">
        <f t="shared" si="364"/>
        <v>0</v>
      </c>
      <c r="AR546" s="4" t="s">
        <v>243</v>
      </c>
      <c r="AS546" s="6">
        <f t="shared" si="365"/>
        <v>0</v>
      </c>
      <c r="AT546" s="4" t="s">
        <v>243</v>
      </c>
      <c r="AU546" s="6">
        <f t="shared" si="366"/>
        <v>0</v>
      </c>
      <c r="AV546" s="4" t="s">
        <v>243</v>
      </c>
      <c r="AW546" s="6">
        <f t="shared" si="367"/>
        <v>0</v>
      </c>
      <c r="AX546" s="4" t="s">
        <v>243</v>
      </c>
      <c r="AY546" s="33">
        <f t="shared" si="368"/>
        <v>0</v>
      </c>
      <c r="AZ546" s="33"/>
      <c r="BA546" s="33"/>
      <c r="BB546" s="4" t="s">
        <v>243</v>
      </c>
    </row>
    <row r="547" spans="1:54" s="1" customFormat="1" ht="14.1" customHeight="1">
      <c r="A547" s="35" t="s">
        <v>856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6" t="s">
        <v>16</v>
      </c>
      <c r="N547" s="36"/>
      <c r="O547" s="36" t="s">
        <v>16</v>
      </c>
      <c r="P547" s="36"/>
      <c r="Q547" s="36"/>
      <c r="R547" s="36" t="s">
        <v>16</v>
      </c>
      <c r="S547" s="36"/>
      <c r="T547" s="36"/>
      <c r="U547" s="29" t="s">
        <v>16</v>
      </c>
      <c r="V547" s="29"/>
      <c r="W547" s="29" t="s">
        <v>16</v>
      </c>
      <c r="X547" s="29"/>
      <c r="Y547" s="29" t="s">
        <v>16</v>
      </c>
      <c r="Z547" s="29"/>
      <c r="AA547" s="7" t="s">
        <v>16</v>
      </c>
      <c r="AB547" s="29" t="s">
        <v>16</v>
      </c>
      <c r="AC547" s="29"/>
      <c r="AD547" s="7" t="s">
        <v>16</v>
      </c>
      <c r="AE547" s="29" t="s">
        <v>16</v>
      </c>
      <c r="AF547" s="29"/>
      <c r="AG547" s="7" t="s">
        <v>16</v>
      </c>
      <c r="AH547" s="29" t="s">
        <v>16</v>
      </c>
      <c r="AI547" s="29"/>
      <c r="AJ547" s="7" t="s">
        <v>16</v>
      </c>
      <c r="AK547" s="29" t="s">
        <v>16</v>
      </c>
      <c r="AL547" s="29"/>
      <c r="AM547" s="7" t="s">
        <v>16</v>
      </c>
      <c r="AN547" s="7" t="s">
        <v>16</v>
      </c>
      <c r="AO547" s="29" t="s">
        <v>16</v>
      </c>
      <c r="AP547" s="29"/>
      <c r="AQ547" s="7" t="s">
        <v>16</v>
      </c>
      <c r="AR547" s="7" t="s">
        <v>16</v>
      </c>
      <c r="AS547" s="7" t="s">
        <v>16</v>
      </c>
      <c r="AT547" s="7" t="s">
        <v>16</v>
      </c>
      <c r="AU547" s="7" t="s">
        <v>16</v>
      </c>
      <c r="AV547" s="7" t="s">
        <v>16</v>
      </c>
      <c r="AW547" s="7" t="s">
        <v>16</v>
      </c>
      <c r="AX547" s="7" t="s">
        <v>16</v>
      </c>
      <c r="AY547" s="29" t="s">
        <v>16</v>
      </c>
      <c r="AZ547" s="29"/>
      <c r="BA547" s="29"/>
      <c r="BB547" s="7" t="s">
        <v>16</v>
      </c>
    </row>
    <row r="548" spans="1:54" s="1" customFormat="1" ht="14.1" customHeight="1">
      <c r="A548" s="30" t="s">
        <v>857</v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1" t="s">
        <v>872</v>
      </c>
      <c r="N548" s="31"/>
      <c r="O548" s="31" t="s">
        <v>859</v>
      </c>
      <c r="P548" s="31"/>
      <c r="Q548" s="31"/>
      <c r="R548" s="31" t="s">
        <v>68</v>
      </c>
      <c r="S548" s="31"/>
      <c r="T548" s="31"/>
      <c r="U548" s="27">
        <f t="shared" ref="U548:U556" si="369">0</f>
        <v>0</v>
      </c>
      <c r="V548" s="27"/>
      <c r="W548" s="28" t="s">
        <v>243</v>
      </c>
      <c r="X548" s="28"/>
      <c r="Y548" s="27">
        <f t="shared" ref="Y548:Y556" si="370">0</f>
        <v>0</v>
      </c>
      <c r="Z548" s="27"/>
      <c r="AA548" s="14" t="s">
        <v>243</v>
      </c>
      <c r="AB548" s="27">
        <f t="shared" ref="AB548:AB556" si="371">0</f>
        <v>0</v>
      </c>
      <c r="AC548" s="27"/>
      <c r="AD548" s="14" t="s">
        <v>243</v>
      </c>
      <c r="AE548" s="27">
        <f t="shared" ref="AE548:AE556" si="372">0</f>
        <v>0</v>
      </c>
      <c r="AF548" s="27"/>
      <c r="AG548" s="14" t="s">
        <v>243</v>
      </c>
      <c r="AH548" s="27">
        <f t="shared" ref="AH548:AH556" si="373">0</f>
        <v>0</v>
      </c>
      <c r="AI548" s="27"/>
      <c r="AJ548" s="14" t="s">
        <v>243</v>
      </c>
      <c r="AK548" s="27">
        <f t="shared" ref="AK548:AK556" si="374">0</f>
        <v>0</v>
      </c>
      <c r="AL548" s="27"/>
      <c r="AM548" s="14" t="s">
        <v>243</v>
      </c>
      <c r="AN548" s="8">
        <f t="shared" ref="AN548:AN556" si="375">0</f>
        <v>0</v>
      </c>
      <c r="AO548" s="28" t="s">
        <v>243</v>
      </c>
      <c r="AP548" s="28"/>
      <c r="AQ548" s="8">
        <f t="shared" ref="AQ548:AQ556" si="376">0</f>
        <v>0</v>
      </c>
      <c r="AR548" s="14" t="s">
        <v>243</v>
      </c>
      <c r="AS548" s="8">
        <f t="shared" ref="AS548:AS556" si="377">0</f>
        <v>0</v>
      </c>
      <c r="AT548" s="14" t="s">
        <v>243</v>
      </c>
      <c r="AU548" s="8">
        <f t="shared" ref="AU548:AU556" si="378">0</f>
        <v>0</v>
      </c>
      <c r="AV548" s="14" t="s">
        <v>243</v>
      </c>
      <c r="AW548" s="8">
        <f t="shared" ref="AW548:AW556" si="379">0</f>
        <v>0</v>
      </c>
      <c r="AX548" s="14" t="s">
        <v>243</v>
      </c>
      <c r="AY548" s="27">
        <f t="shared" ref="AY548:AY556" si="380">0</f>
        <v>0</v>
      </c>
      <c r="AZ548" s="27"/>
      <c r="BA548" s="27"/>
      <c r="BB548" s="14" t="s">
        <v>243</v>
      </c>
    </row>
    <row r="549" spans="1:54" s="1" customFormat="1" ht="24" customHeight="1">
      <c r="A549" s="42" t="s">
        <v>860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38" t="s">
        <v>873</v>
      </c>
      <c r="N549" s="38"/>
      <c r="O549" s="38" t="s">
        <v>351</v>
      </c>
      <c r="P549" s="38"/>
      <c r="Q549" s="38"/>
      <c r="R549" s="38" t="s">
        <v>68</v>
      </c>
      <c r="S549" s="38"/>
      <c r="T549" s="38"/>
      <c r="U549" s="33">
        <f t="shared" si="369"/>
        <v>0</v>
      </c>
      <c r="V549" s="33"/>
      <c r="W549" s="34" t="s">
        <v>243</v>
      </c>
      <c r="X549" s="34"/>
      <c r="Y549" s="33">
        <f t="shared" si="370"/>
        <v>0</v>
      </c>
      <c r="Z549" s="33"/>
      <c r="AA549" s="4" t="s">
        <v>243</v>
      </c>
      <c r="AB549" s="33">
        <f t="shared" si="371"/>
        <v>0</v>
      </c>
      <c r="AC549" s="33"/>
      <c r="AD549" s="4" t="s">
        <v>243</v>
      </c>
      <c r="AE549" s="33">
        <f t="shared" si="372"/>
        <v>0</v>
      </c>
      <c r="AF549" s="33"/>
      <c r="AG549" s="4" t="s">
        <v>243</v>
      </c>
      <c r="AH549" s="33">
        <f t="shared" si="373"/>
        <v>0</v>
      </c>
      <c r="AI549" s="33"/>
      <c r="AJ549" s="4" t="s">
        <v>243</v>
      </c>
      <c r="AK549" s="33">
        <f t="shared" si="374"/>
        <v>0</v>
      </c>
      <c r="AL549" s="33"/>
      <c r="AM549" s="4" t="s">
        <v>243</v>
      </c>
      <c r="AN549" s="6">
        <f t="shared" si="375"/>
        <v>0</v>
      </c>
      <c r="AO549" s="34" t="s">
        <v>243</v>
      </c>
      <c r="AP549" s="34"/>
      <c r="AQ549" s="6">
        <f t="shared" si="376"/>
        <v>0</v>
      </c>
      <c r="AR549" s="4" t="s">
        <v>243</v>
      </c>
      <c r="AS549" s="6">
        <f t="shared" si="377"/>
        <v>0</v>
      </c>
      <c r="AT549" s="4" t="s">
        <v>243</v>
      </c>
      <c r="AU549" s="6">
        <f t="shared" si="378"/>
        <v>0</v>
      </c>
      <c r="AV549" s="4" t="s">
        <v>243</v>
      </c>
      <c r="AW549" s="6">
        <f t="shared" si="379"/>
        <v>0</v>
      </c>
      <c r="AX549" s="4" t="s">
        <v>243</v>
      </c>
      <c r="AY549" s="33">
        <f t="shared" si="380"/>
        <v>0</v>
      </c>
      <c r="AZ549" s="33"/>
      <c r="BA549" s="33"/>
      <c r="BB549" s="4" t="s">
        <v>243</v>
      </c>
    </row>
    <row r="550" spans="1:54" s="1" customFormat="1" ht="14.1" customHeight="1">
      <c r="A550" s="42" t="s">
        <v>834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38" t="s">
        <v>874</v>
      </c>
      <c r="N550" s="38"/>
      <c r="O550" s="38" t="s">
        <v>863</v>
      </c>
      <c r="P550" s="38"/>
      <c r="Q550" s="38"/>
      <c r="R550" s="38" t="s">
        <v>68</v>
      </c>
      <c r="S550" s="38"/>
      <c r="T550" s="38"/>
      <c r="U550" s="33">
        <f t="shared" si="369"/>
        <v>0</v>
      </c>
      <c r="V550" s="33"/>
      <c r="W550" s="34" t="s">
        <v>243</v>
      </c>
      <c r="X550" s="34"/>
      <c r="Y550" s="33">
        <f t="shared" si="370"/>
        <v>0</v>
      </c>
      <c r="Z550" s="33"/>
      <c r="AA550" s="4" t="s">
        <v>243</v>
      </c>
      <c r="AB550" s="33">
        <f t="shared" si="371"/>
        <v>0</v>
      </c>
      <c r="AC550" s="33"/>
      <c r="AD550" s="4" t="s">
        <v>243</v>
      </c>
      <c r="AE550" s="33">
        <f t="shared" si="372"/>
        <v>0</v>
      </c>
      <c r="AF550" s="33"/>
      <c r="AG550" s="4" t="s">
        <v>243</v>
      </c>
      <c r="AH550" s="33">
        <f t="shared" si="373"/>
        <v>0</v>
      </c>
      <c r="AI550" s="33"/>
      <c r="AJ550" s="4" t="s">
        <v>243</v>
      </c>
      <c r="AK550" s="33">
        <f t="shared" si="374"/>
        <v>0</v>
      </c>
      <c r="AL550" s="33"/>
      <c r="AM550" s="4" t="s">
        <v>243</v>
      </c>
      <c r="AN550" s="6">
        <f t="shared" si="375"/>
        <v>0</v>
      </c>
      <c r="AO550" s="34" t="s">
        <v>243</v>
      </c>
      <c r="AP550" s="34"/>
      <c r="AQ550" s="6">
        <f t="shared" si="376"/>
        <v>0</v>
      </c>
      <c r="AR550" s="4" t="s">
        <v>243</v>
      </c>
      <c r="AS550" s="6">
        <f t="shared" si="377"/>
        <v>0</v>
      </c>
      <c r="AT550" s="4" t="s">
        <v>243</v>
      </c>
      <c r="AU550" s="6">
        <f t="shared" si="378"/>
        <v>0</v>
      </c>
      <c r="AV550" s="4" t="s">
        <v>243</v>
      </c>
      <c r="AW550" s="6">
        <f t="shared" si="379"/>
        <v>0</v>
      </c>
      <c r="AX550" s="4" t="s">
        <v>243</v>
      </c>
      <c r="AY550" s="33">
        <f t="shared" si="380"/>
        <v>0</v>
      </c>
      <c r="AZ550" s="33"/>
      <c r="BA550" s="33"/>
      <c r="BB550" s="4" t="s">
        <v>243</v>
      </c>
    </row>
    <row r="551" spans="1:54" s="1" customFormat="1" ht="14.1" customHeight="1">
      <c r="A551" s="42" t="s">
        <v>832</v>
      </c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38" t="s">
        <v>875</v>
      </c>
      <c r="N551" s="38"/>
      <c r="O551" s="38" t="s">
        <v>865</v>
      </c>
      <c r="P551" s="38"/>
      <c r="Q551" s="38"/>
      <c r="R551" s="38" t="s">
        <v>68</v>
      </c>
      <c r="S551" s="38"/>
      <c r="T551" s="38"/>
      <c r="U551" s="33">
        <f t="shared" si="369"/>
        <v>0</v>
      </c>
      <c r="V551" s="33"/>
      <c r="W551" s="34" t="s">
        <v>243</v>
      </c>
      <c r="X551" s="34"/>
      <c r="Y551" s="33">
        <f t="shared" si="370"/>
        <v>0</v>
      </c>
      <c r="Z551" s="33"/>
      <c r="AA551" s="4" t="s">
        <v>243</v>
      </c>
      <c r="AB551" s="33">
        <f t="shared" si="371"/>
        <v>0</v>
      </c>
      <c r="AC551" s="33"/>
      <c r="AD551" s="4" t="s">
        <v>243</v>
      </c>
      <c r="AE551" s="33">
        <f t="shared" si="372"/>
        <v>0</v>
      </c>
      <c r="AF551" s="33"/>
      <c r="AG551" s="4" t="s">
        <v>243</v>
      </c>
      <c r="AH551" s="33">
        <f t="shared" si="373"/>
        <v>0</v>
      </c>
      <c r="AI551" s="33"/>
      <c r="AJ551" s="4" t="s">
        <v>243</v>
      </c>
      <c r="AK551" s="33">
        <f t="shared" si="374"/>
        <v>0</v>
      </c>
      <c r="AL551" s="33"/>
      <c r="AM551" s="4" t="s">
        <v>243</v>
      </c>
      <c r="AN551" s="6">
        <f t="shared" si="375"/>
        <v>0</v>
      </c>
      <c r="AO551" s="34" t="s">
        <v>243</v>
      </c>
      <c r="AP551" s="34"/>
      <c r="AQ551" s="6">
        <f t="shared" si="376"/>
        <v>0</v>
      </c>
      <c r="AR551" s="4" t="s">
        <v>243</v>
      </c>
      <c r="AS551" s="6">
        <f t="shared" si="377"/>
        <v>0</v>
      </c>
      <c r="AT551" s="4" t="s">
        <v>243</v>
      </c>
      <c r="AU551" s="6">
        <f t="shared" si="378"/>
        <v>0</v>
      </c>
      <c r="AV551" s="4" t="s">
        <v>243</v>
      </c>
      <c r="AW551" s="6">
        <f t="shared" si="379"/>
        <v>0</v>
      </c>
      <c r="AX551" s="4" t="s">
        <v>243</v>
      </c>
      <c r="AY551" s="33">
        <f t="shared" si="380"/>
        <v>0</v>
      </c>
      <c r="AZ551" s="33"/>
      <c r="BA551" s="33"/>
      <c r="BB551" s="4" t="s">
        <v>243</v>
      </c>
    </row>
    <row r="552" spans="1:54" s="1" customFormat="1" ht="14.1" customHeight="1">
      <c r="A552" s="42" t="s">
        <v>866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38" t="s">
        <v>876</v>
      </c>
      <c r="N552" s="38"/>
      <c r="O552" s="38" t="s">
        <v>354</v>
      </c>
      <c r="P552" s="38"/>
      <c r="Q552" s="38"/>
      <c r="R552" s="38" t="s">
        <v>68</v>
      </c>
      <c r="S552" s="38"/>
      <c r="T552" s="38"/>
      <c r="U552" s="33">
        <f t="shared" si="369"/>
        <v>0</v>
      </c>
      <c r="V552" s="33"/>
      <c r="W552" s="34" t="s">
        <v>243</v>
      </c>
      <c r="X552" s="34"/>
      <c r="Y552" s="33">
        <f t="shared" si="370"/>
        <v>0</v>
      </c>
      <c r="Z552" s="33"/>
      <c r="AA552" s="4" t="s">
        <v>243</v>
      </c>
      <c r="AB552" s="33">
        <f t="shared" si="371"/>
        <v>0</v>
      </c>
      <c r="AC552" s="33"/>
      <c r="AD552" s="4" t="s">
        <v>243</v>
      </c>
      <c r="AE552" s="33">
        <f t="shared" si="372"/>
        <v>0</v>
      </c>
      <c r="AF552" s="33"/>
      <c r="AG552" s="4" t="s">
        <v>243</v>
      </c>
      <c r="AH552" s="33">
        <f t="shared" si="373"/>
        <v>0</v>
      </c>
      <c r="AI552" s="33"/>
      <c r="AJ552" s="4" t="s">
        <v>243</v>
      </c>
      <c r="AK552" s="33">
        <f t="shared" si="374"/>
        <v>0</v>
      </c>
      <c r="AL552" s="33"/>
      <c r="AM552" s="4" t="s">
        <v>243</v>
      </c>
      <c r="AN552" s="6">
        <f t="shared" si="375"/>
        <v>0</v>
      </c>
      <c r="AO552" s="34" t="s">
        <v>243</v>
      </c>
      <c r="AP552" s="34"/>
      <c r="AQ552" s="6">
        <f t="shared" si="376"/>
        <v>0</v>
      </c>
      <c r="AR552" s="4" t="s">
        <v>243</v>
      </c>
      <c r="AS552" s="6">
        <f t="shared" si="377"/>
        <v>0</v>
      </c>
      <c r="AT552" s="4" t="s">
        <v>243</v>
      </c>
      <c r="AU552" s="6">
        <f t="shared" si="378"/>
        <v>0</v>
      </c>
      <c r="AV552" s="4" t="s">
        <v>243</v>
      </c>
      <c r="AW552" s="6">
        <f t="shared" si="379"/>
        <v>0</v>
      </c>
      <c r="AX552" s="4" t="s">
        <v>243</v>
      </c>
      <c r="AY552" s="33">
        <f t="shared" si="380"/>
        <v>0</v>
      </c>
      <c r="AZ552" s="33"/>
      <c r="BA552" s="33"/>
      <c r="BB552" s="4" t="s">
        <v>243</v>
      </c>
    </row>
    <row r="553" spans="1:54" s="1" customFormat="1" ht="14.1" customHeight="1">
      <c r="A553" s="42" t="s">
        <v>868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38" t="s">
        <v>877</v>
      </c>
      <c r="N553" s="38"/>
      <c r="O553" s="38" t="s">
        <v>354</v>
      </c>
      <c r="P553" s="38"/>
      <c r="Q553" s="38"/>
      <c r="R553" s="38" t="s">
        <v>68</v>
      </c>
      <c r="S553" s="38"/>
      <c r="T553" s="38"/>
      <c r="U553" s="33">
        <f t="shared" si="369"/>
        <v>0</v>
      </c>
      <c r="V553" s="33"/>
      <c r="W553" s="34" t="s">
        <v>243</v>
      </c>
      <c r="X553" s="34"/>
      <c r="Y553" s="33">
        <f t="shared" si="370"/>
        <v>0</v>
      </c>
      <c r="Z553" s="33"/>
      <c r="AA553" s="4" t="s">
        <v>243</v>
      </c>
      <c r="AB553" s="33">
        <f t="shared" si="371"/>
        <v>0</v>
      </c>
      <c r="AC553" s="33"/>
      <c r="AD553" s="4" t="s">
        <v>243</v>
      </c>
      <c r="AE553" s="33">
        <f t="shared" si="372"/>
        <v>0</v>
      </c>
      <c r="AF553" s="33"/>
      <c r="AG553" s="4" t="s">
        <v>243</v>
      </c>
      <c r="AH553" s="33">
        <f t="shared" si="373"/>
        <v>0</v>
      </c>
      <c r="AI553" s="33"/>
      <c r="AJ553" s="4" t="s">
        <v>243</v>
      </c>
      <c r="AK553" s="33">
        <f t="shared" si="374"/>
        <v>0</v>
      </c>
      <c r="AL553" s="33"/>
      <c r="AM553" s="4" t="s">
        <v>243</v>
      </c>
      <c r="AN553" s="6">
        <f t="shared" si="375"/>
        <v>0</v>
      </c>
      <c r="AO553" s="34" t="s">
        <v>243</v>
      </c>
      <c r="AP553" s="34"/>
      <c r="AQ553" s="6">
        <f t="shared" si="376"/>
        <v>0</v>
      </c>
      <c r="AR553" s="4" t="s">
        <v>243</v>
      </c>
      <c r="AS553" s="6">
        <f t="shared" si="377"/>
        <v>0</v>
      </c>
      <c r="AT553" s="4" t="s">
        <v>243</v>
      </c>
      <c r="AU553" s="6">
        <f t="shared" si="378"/>
        <v>0</v>
      </c>
      <c r="AV553" s="4" t="s">
        <v>243</v>
      </c>
      <c r="AW553" s="6">
        <f t="shared" si="379"/>
        <v>0</v>
      </c>
      <c r="AX553" s="4" t="s">
        <v>243</v>
      </c>
      <c r="AY553" s="33">
        <f t="shared" si="380"/>
        <v>0</v>
      </c>
      <c r="AZ553" s="33"/>
      <c r="BA553" s="33"/>
      <c r="BB553" s="4" t="s">
        <v>243</v>
      </c>
    </row>
    <row r="554" spans="1:54" s="1" customFormat="1" ht="14.1" customHeight="1">
      <c r="A554" s="41" t="s">
        <v>726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38" t="s">
        <v>878</v>
      </c>
      <c r="N554" s="38"/>
      <c r="O554" s="38" t="s">
        <v>400</v>
      </c>
      <c r="P554" s="38"/>
      <c r="Q554" s="38"/>
      <c r="R554" s="38" t="s">
        <v>68</v>
      </c>
      <c r="S554" s="38"/>
      <c r="T554" s="38"/>
      <c r="U554" s="33">
        <f t="shared" si="369"/>
        <v>0</v>
      </c>
      <c r="V554" s="33"/>
      <c r="W554" s="34" t="s">
        <v>243</v>
      </c>
      <c r="X554" s="34"/>
      <c r="Y554" s="33">
        <f t="shared" si="370"/>
        <v>0</v>
      </c>
      <c r="Z554" s="33"/>
      <c r="AA554" s="4" t="s">
        <v>243</v>
      </c>
      <c r="AB554" s="33">
        <f t="shared" si="371"/>
        <v>0</v>
      </c>
      <c r="AC554" s="33"/>
      <c r="AD554" s="4" t="s">
        <v>243</v>
      </c>
      <c r="AE554" s="33">
        <f t="shared" si="372"/>
        <v>0</v>
      </c>
      <c r="AF554" s="33"/>
      <c r="AG554" s="4" t="s">
        <v>243</v>
      </c>
      <c r="AH554" s="33">
        <f t="shared" si="373"/>
        <v>0</v>
      </c>
      <c r="AI554" s="33"/>
      <c r="AJ554" s="4" t="s">
        <v>243</v>
      </c>
      <c r="AK554" s="33">
        <f t="shared" si="374"/>
        <v>0</v>
      </c>
      <c r="AL554" s="33"/>
      <c r="AM554" s="4" t="s">
        <v>243</v>
      </c>
      <c r="AN554" s="6">
        <f t="shared" si="375"/>
        <v>0</v>
      </c>
      <c r="AO554" s="34" t="s">
        <v>243</v>
      </c>
      <c r="AP554" s="34"/>
      <c r="AQ554" s="6">
        <f t="shared" si="376"/>
        <v>0</v>
      </c>
      <c r="AR554" s="4" t="s">
        <v>243</v>
      </c>
      <c r="AS554" s="6">
        <f t="shared" si="377"/>
        <v>0</v>
      </c>
      <c r="AT554" s="4" t="s">
        <v>243</v>
      </c>
      <c r="AU554" s="6">
        <f t="shared" si="378"/>
        <v>0</v>
      </c>
      <c r="AV554" s="4" t="s">
        <v>243</v>
      </c>
      <c r="AW554" s="6">
        <f t="shared" si="379"/>
        <v>0</v>
      </c>
      <c r="AX554" s="4" t="s">
        <v>243</v>
      </c>
      <c r="AY554" s="33">
        <f t="shared" si="380"/>
        <v>0</v>
      </c>
      <c r="AZ554" s="33"/>
      <c r="BA554" s="33"/>
      <c r="BB554" s="4" t="s">
        <v>243</v>
      </c>
    </row>
    <row r="555" spans="1:54" s="1" customFormat="1" ht="14.1" customHeight="1">
      <c r="A555" s="41" t="s">
        <v>730</v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38" t="s">
        <v>879</v>
      </c>
      <c r="N555" s="38"/>
      <c r="O555" s="38" t="s">
        <v>412</v>
      </c>
      <c r="P555" s="38"/>
      <c r="Q555" s="38"/>
      <c r="R555" s="38" t="s">
        <v>68</v>
      </c>
      <c r="S555" s="38"/>
      <c r="T555" s="38"/>
      <c r="U555" s="33">
        <f t="shared" si="369"/>
        <v>0</v>
      </c>
      <c r="V555" s="33"/>
      <c r="W555" s="34" t="s">
        <v>243</v>
      </c>
      <c r="X555" s="34"/>
      <c r="Y555" s="33">
        <f t="shared" si="370"/>
        <v>0</v>
      </c>
      <c r="Z555" s="33"/>
      <c r="AA555" s="4" t="s">
        <v>243</v>
      </c>
      <c r="AB555" s="33">
        <f t="shared" si="371"/>
        <v>0</v>
      </c>
      <c r="AC555" s="33"/>
      <c r="AD555" s="4" t="s">
        <v>243</v>
      </c>
      <c r="AE555" s="33">
        <f t="shared" si="372"/>
        <v>0</v>
      </c>
      <c r="AF555" s="33"/>
      <c r="AG555" s="4" t="s">
        <v>243</v>
      </c>
      <c r="AH555" s="33">
        <f t="shared" si="373"/>
        <v>0</v>
      </c>
      <c r="AI555" s="33"/>
      <c r="AJ555" s="4" t="s">
        <v>243</v>
      </c>
      <c r="AK555" s="33">
        <f t="shared" si="374"/>
        <v>0</v>
      </c>
      <c r="AL555" s="33"/>
      <c r="AM555" s="4" t="s">
        <v>243</v>
      </c>
      <c r="AN555" s="6">
        <f t="shared" si="375"/>
        <v>0</v>
      </c>
      <c r="AO555" s="34" t="s">
        <v>243</v>
      </c>
      <c r="AP555" s="34"/>
      <c r="AQ555" s="6">
        <f t="shared" si="376"/>
        <v>0</v>
      </c>
      <c r="AR555" s="4" t="s">
        <v>243</v>
      </c>
      <c r="AS555" s="6">
        <f t="shared" si="377"/>
        <v>0</v>
      </c>
      <c r="AT555" s="4" t="s">
        <v>243</v>
      </c>
      <c r="AU555" s="6">
        <f t="shared" si="378"/>
        <v>0</v>
      </c>
      <c r="AV555" s="4" t="s">
        <v>243</v>
      </c>
      <c r="AW555" s="6">
        <f t="shared" si="379"/>
        <v>0</v>
      </c>
      <c r="AX555" s="4" t="s">
        <v>243</v>
      </c>
      <c r="AY555" s="33">
        <f t="shared" si="380"/>
        <v>0</v>
      </c>
      <c r="AZ555" s="33"/>
      <c r="BA555" s="33"/>
      <c r="BB555" s="4" t="s">
        <v>243</v>
      </c>
    </row>
    <row r="556" spans="1:54" s="1" customFormat="1" ht="14.1" customHeight="1">
      <c r="A556" s="41" t="s">
        <v>880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8" t="s">
        <v>881</v>
      </c>
      <c r="N556" s="38"/>
      <c r="O556" s="38" t="s">
        <v>412</v>
      </c>
      <c r="P556" s="38"/>
      <c r="Q556" s="38"/>
      <c r="R556" s="38" t="s">
        <v>68</v>
      </c>
      <c r="S556" s="38"/>
      <c r="T556" s="38"/>
      <c r="U556" s="33">
        <f t="shared" si="369"/>
        <v>0</v>
      </c>
      <c r="V556" s="33"/>
      <c r="W556" s="34" t="s">
        <v>243</v>
      </c>
      <c r="X556" s="34"/>
      <c r="Y556" s="33">
        <f t="shared" si="370"/>
        <v>0</v>
      </c>
      <c r="Z556" s="33"/>
      <c r="AA556" s="4" t="s">
        <v>243</v>
      </c>
      <c r="AB556" s="33">
        <f t="shared" si="371"/>
        <v>0</v>
      </c>
      <c r="AC556" s="33"/>
      <c r="AD556" s="4" t="s">
        <v>243</v>
      </c>
      <c r="AE556" s="33">
        <f t="shared" si="372"/>
        <v>0</v>
      </c>
      <c r="AF556" s="33"/>
      <c r="AG556" s="4" t="s">
        <v>243</v>
      </c>
      <c r="AH556" s="33">
        <f t="shared" si="373"/>
        <v>0</v>
      </c>
      <c r="AI556" s="33"/>
      <c r="AJ556" s="4" t="s">
        <v>243</v>
      </c>
      <c r="AK556" s="33">
        <f t="shared" si="374"/>
        <v>0</v>
      </c>
      <c r="AL556" s="33"/>
      <c r="AM556" s="4" t="s">
        <v>243</v>
      </c>
      <c r="AN556" s="6">
        <f t="shared" si="375"/>
        <v>0</v>
      </c>
      <c r="AO556" s="34" t="s">
        <v>243</v>
      </c>
      <c r="AP556" s="34"/>
      <c r="AQ556" s="6">
        <f t="shared" si="376"/>
        <v>0</v>
      </c>
      <c r="AR556" s="4" t="s">
        <v>243</v>
      </c>
      <c r="AS556" s="6">
        <f t="shared" si="377"/>
        <v>0</v>
      </c>
      <c r="AT556" s="4" t="s">
        <v>243</v>
      </c>
      <c r="AU556" s="6">
        <f t="shared" si="378"/>
        <v>0</v>
      </c>
      <c r="AV556" s="4" t="s">
        <v>243</v>
      </c>
      <c r="AW556" s="6">
        <f t="shared" si="379"/>
        <v>0</v>
      </c>
      <c r="AX556" s="4" t="s">
        <v>243</v>
      </c>
      <c r="AY556" s="33">
        <f t="shared" si="380"/>
        <v>0</v>
      </c>
      <c r="AZ556" s="33"/>
      <c r="BA556" s="33"/>
      <c r="BB556" s="4" t="s">
        <v>243</v>
      </c>
    </row>
    <row r="557" spans="1:54" s="1" customFormat="1" ht="14.1" customHeight="1">
      <c r="A557" s="35" t="s">
        <v>882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6" t="s">
        <v>16</v>
      </c>
      <c r="N557" s="36"/>
      <c r="O557" s="36" t="s">
        <v>16</v>
      </c>
      <c r="P557" s="36"/>
      <c r="Q557" s="36"/>
      <c r="R557" s="36" t="s">
        <v>16</v>
      </c>
      <c r="S557" s="36"/>
      <c r="T557" s="36"/>
      <c r="U557" s="29" t="s">
        <v>16</v>
      </c>
      <c r="V557" s="29"/>
      <c r="W557" s="29" t="s">
        <v>16</v>
      </c>
      <c r="X557" s="29"/>
      <c r="Y557" s="29" t="s">
        <v>16</v>
      </c>
      <c r="Z557" s="29"/>
      <c r="AA557" s="7" t="s">
        <v>16</v>
      </c>
      <c r="AB557" s="29" t="s">
        <v>16</v>
      </c>
      <c r="AC557" s="29"/>
      <c r="AD557" s="7" t="s">
        <v>16</v>
      </c>
      <c r="AE557" s="29" t="s">
        <v>16</v>
      </c>
      <c r="AF557" s="29"/>
      <c r="AG557" s="7" t="s">
        <v>16</v>
      </c>
      <c r="AH557" s="29" t="s">
        <v>16</v>
      </c>
      <c r="AI557" s="29"/>
      <c r="AJ557" s="7" t="s">
        <v>16</v>
      </c>
      <c r="AK557" s="29" t="s">
        <v>16</v>
      </c>
      <c r="AL557" s="29"/>
      <c r="AM557" s="7" t="s">
        <v>16</v>
      </c>
      <c r="AN557" s="7" t="s">
        <v>16</v>
      </c>
      <c r="AO557" s="29" t="s">
        <v>16</v>
      </c>
      <c r="AP557" s="29"/>
      <c r="AQ557" s="7" t="s">
        <v>16</v>
      </c>
      <c r="AR557" s="7" t="s">
        <v>16</v>
      </c>
      <c r="AS557" s="7" t="s">
        <v>16</v>
      </c>
      <c r="AT557" s="7" t="s">
        <v>16</v>
      </c>
      <c r="AU557" s="7" t="s">
        <v>16</v>
      </c>
      <c r="AV557" s="7" t="s">
        <v>16</v>
      </c>
      <c r="AW557" s="7" t="s">
        <v>16</v>
      </c>
      <c r="AX557" s="7" t="s">
        <v>16</v>
      </c>
      <c r="AY557" s="29" t="s">
        <v>16</v>
      </c>
      <c r="AZ557" s="29"/>
      <c r="BA557" s="29"/>
      <c r="BB557" s="7" t="s">
        <v>16</v>
      </c>
    </row>
    <row r="558" spans="1:54" s="1" customFormat="1" ht="14.1" customHeight="1">
      <c r="A558" s="30" t="s">
        <v>883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1" t="s">
        <v>884</v>
      </c>
      <c r="N558" s="31"/>
      <c r="O558" s="31" t="s">
        <v>885</v>
      </c>
      <c r="P558" s="31"/>
      <c r="Q558" s="31"/>
      <c r="R558" s="31" t="s">
        <v>68</v>
      </c>
      <c r="S558" s="31"/>
      <c r="T558" s="31"/>
      <c r="U558" s="27">
        <f t="shared" ref="U558:U564" si="381">0</f>
        <v>0</v>
      </c>
      <c r="V558" s="27"/>
      <c r="W558" s="28" t="s">
        <v>243</v>
      </c>
      <c r="X558" s="28"/>
      <c r="Y558" s="27">
        <f t="shared" ref="Y558:Y564" si="382">0</f>
        <v>0</v>
      </c>
      <c r="Z558" s="27"/>
      <c r="AA558" s="14" t="s">
        <v>243</v>
      </c>
      <c r="AB558" s="27">
        <f t="shared" ref="AB558:AB564" si="383">0</f>
        <v>0</v>
      </c>
      <c r="AC558" s="27"/>
      <c r="AD558" s="14" t="s">
        <v>243</v>
      </c>
      <c r="AE558" s="27">
        <f t="shared" ref="AE558:AE564" si="384">0</f>
        <v>0</v>
      </c>
      <c r="AF558" s="27"/>
      <c r="AG558" s="14" t="s">
        <v>243</v>
      </c>
      <c r="AH558" s="27">
        <f t="shared" ref="AH558:AH564" si="385">0</f>
        <v>0</v>
      </c>
      <c r="AI558" s="27"/>
      <c r="AJ558" s="14" t="s">
        <v>243</v>
      </c>
      <c r="AK558" s="27">
        <f t="shared" ref="AK558:AK564" si="386">0</f>
        <v>0</v>
      </c>
      <c r="AL558" s="27"/>
      <c r="AM558" s="14" t="s">
        <v>243</v>
      </c>
      <c r="AN558" s="8">
        <f t="shared" ref="AN558:AN564" si="387">0</f>
        <v>0</v>
      </c>
      <c r="AO558" s="28" t="s">
        <v>243</v>
      </c>
      <c r="AP558" s="28"/>
      <c r="AQ558" s="8">
        <f t="shared" ref="AQ558:AQ564" si="388">0</f>
        <v>0</v>
      </c>
      <c r="AR558" s="14" t="s">
        <v>243</v>
      </c>
      <c r="AS558" s="8">
        <f t="shared" ref="AS558:AS564" si="389">0</f>
        <v>0</v>
      </c>
      <c r="AT558" s="14" t="s">
        <v>243</v>
      </c>
      <c r="AU558" s="8">
        <f t="shared" ref="AU558:AU564" si="390">0</f>
        <v>0</v>
      </c>
      <c r="AV558" s="14" t="s">
        <v>243</v>
      </c>
      <c r="AW558" s="8">
        <f t="shared" ref="AW558:AW564" si="391">0</f>
        <v>0</v>
      </c>
      <c r="AX558" s="14" t="s">
        <v>243</v>
      </c>
      <c r="AY558" s="27">
        <f t="shared" ref="AY558:AY564" si="392">0</f>
        <v>0</v>
      </c>
      <c r="AZ558" s="27"/>
      <c r="BA558" s="27"/>
      <c r="BB558" s="14" t="s">
        <v>243</v>
      </c>
    </row>
    <row r="559" spans="1:54" s="1" customFormat="1" ht="14.1" customHeight="1">
      <c r="A559" s="42" t="s">
        <v>886</v>
      </c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38" t="s">
        <v>887</v>
      </c>
      <c r="N559" s="38"/>
      <c r="O559" s="38" t="s">
        <v>888</v>
      </c>
      <c r="P559" s="38"/>
      <c r="Q559" s="38"/>
      <c r="R559" s="38" t="s">
        <v>68</v>
      </c>
      <c r="S559" s="38"/>
      <c r="T559" s="38"/>
      <c r="U559" s="33">
        <f t="shared" si="381"/>
        <v>0</v>
      </c>
      <c r="V559" s="33"/>
      <c r="W559" s="34" t="s">
        <v>243</v>
      </c>
      <c r="X559" s="34"/>
      <c r="Y559" s="33">
        <f t="shared" si="382"/>
        <v>0</v>
      </c>
      <c r="Z559" s="33"/>
      <c r="AA559" s="4" t="s">
        <v>243</v>
      </c>
      <c r="AB559" s="33">
        <f t="shared" si="383"/>
        <v>0</v>
      </c>
      <c r="AC559" s="33"/>
      <c r="AD559" s="4" t="s">
        <v>243</v>
      </c>
      <c r="AE559" s="33">
        <f t="shared" si="384"/>
        <v>0</v>
      </c>
      <c r="AF559" s="33"/>
      <c r="AG559" s="4" t="s">
        <v>243</v>
      </c>
      <c r="AH559" s="33">
        <f t="shared" si="385"/>
        <v>0</v>
      </c>
      <c r="AI559" s="33"/>
      <c r="AJ559" s="4" t="s">
        <v>243</v>
      </c>
      <c r="AK559" s="33">
        <f t="shared" si="386"/>
        <v>0</v>
      </c>
      <c r="AL559" s="33"/>
      <c r="AM559" s="4" t="s">
        <v>243</v>
      </c>
      <c r="AN559" s="6">
        <f t="shared" si="387"/>
        <v>0</v>
      </c>
      <c r="AO559" s="34" t="s">
        <v>243</v>
      </c>
      <c r="AP559" s="34"/>
      <c r="AQ559" s="6">
        <f t="shared" si="388"/>
        <v>0</v>
      </c>
      <c r="AR559" s="4" t="s">
        <v>243</v>
      </c>
      <c r="AS559" s="6">
        <f t="shared" si="389"/>
        <v>0</v>
      </c>
      <c r="AT559" s="4" t="s">
        <v>243</v>
      </c>
      <c r="AU559" s="6">
        <f t="shared" si="390"/>
        <v>0</v>
      </c>
      <c r="AV559" s="4" t="s">
        <v>243</v>
      </c>
      <c r="AW559" s="6">
        <f t="shared" si="391"/>
        <v>0</v>
      </c>
      <c r="AX559" s="4" t="s">
        <v>243</v>
      </c>
      <c r="AY559" s="33">
        <f t="shared" si="392"/>
        <v>0</v>
      </c>
      <c r="AZ559" s="33"/>
      <c r="BA559" s="33"/>
      <c r="BB559" s="4" t="s">
        <v>243</v>
      </c>
    </row>
    <row r="560" spans="1:54" s="1" customFormat="1" ht="14.1" customHeight="1">
      <c r="A560" s="42" t="s">
        <v>889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38" t="s">
        <v>890</v>
      </c>
      <c r="N560" s="38"/>
      <c r="O560" s="38" t="s">
        <v>891</v>
      </c>
      <c r="P560" s="38"/>
      <c r="Q560" s="38"/>
      <c r="R560" s="38" t="s">
        <v>68</v>
      </c>
      <c r="S560" s="38"/>
      <c r="T560" s="38"/>
      <c r="U560" s="33">
        <f t="shared" si="381"/>
        <v>0</v>
      </c>
      <c r="V560" s="33"/>
      <c r="W560" s="34" t="s">
        <v>243</v>
      </c>
      <c r="X560" s="34"/>
      <c r="Y560" s="33">
        <f t="shared" si="382"/>
        <v>0</v>
      </c>
      <c r="Z560" s="33"/>
      <c r="AA560" s="4" t="s">
        <v>243</v>
      </c>
      <c r="AB560" s="33">
        <f t="shared" si="383"/>
        <v>0</v>
      </c>
      <c r="AC560" s="33"/>
      <c r="AD560" s="4" t="s">
        <v>243</v>
      </c>
      <c r="AE560" s="33">
        <f t="shared" si="384"/>
        <v>0</v>
      </c>
      <c r="AF560" s="33"/>
      <c r="AG560" s="4" t="s">
        <v>243</v>
      </c>
      <c r="AH560" s="33">
        <f t="shared" si="385"/>
        <v>0</v>
      </c>
      <c r="AI560" s="33"/>
      <c r="AJ560" s="4" t="s">
        <v>243</v>
      </c>
      <c r="AK560" s="33">
        <f t="shared" si="386"/>
        <v>0</v>
      </c>
      <c r="AL560" s="33"/>
      <c r="AM560" s="4" t="s">
        <v>243</v>
      </c>
      <c r="AN560" s="6">
        <f t="shared" si="387"/>
        <v>0</v>
      </c>
      <c r="AO560" s="34" t="s">
        <v>243</v>
      </c>
      <c r="AP560" s="34"/>
      <c r="AQ560" s="6">
        <f t="shared" si="388"/>
        <v>0</v>
      </c>
      <c r="AR560" s="4" t="s">
        <v>243</v>
      </c>
      <c r="AS560" s="6">
        <f t="shared" si="389"/>
        <v>0</v>
      </c>
      <c r="AT560" s="4" t="s">
        <v>243</v>
      </c>
      <c r="AU560" s="6">
        <f t="shared" si="390"/>
        <v>0</v>
      </c>
      <c r="AV560" s="4" t="s">
        <v>243</v>
      </c>
      <c r="AW560" s="6">
        <f t="shared" si="391"/>
        <v>0</v>
      </c>
      <c r="AX560" s="4" t="s">
        <v>243</v>
      </c>
      <c r="AY560" s="33">
        <f t="shared" si="392"/>
        <v>0</v>
      </c>
      <c r="AZ560" s="33"/>
      <c r="BA560" s="33"/>
      <c r="BB560" s="4" t="s">
        <v>243</v>
      </c>
    </row>
    <row r="561" spans="1:54" s="1" customFormat="1" ht="14.1" customHeight="1">
      <c r="A561" s="42" t="s">
        <v>892</v>
      </c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38" t="s">
        <v>893</v>
      </c>
      <c r="N561" s="38"/>
      <c r="O561" s="38" t="s">
        <v>412</v>
      </c>
      <c r="P561" s="38"/>
      <c r="Q561" s="38"/>
      <c r="R561" s="38" t="s">
        <v>68</v>
      </c>
      <c r="S561" s="38"/>
      <c r="T561" s="38"/>
      <c r="U561" s="33">
        <f t="shared" si="381"/>
        <v>0</v>
      </c>
      <c r="V561" s="33"/>
      <c r="W561" s="34" t="s">
        <v>243</v>
      </c>
      <c r="X561" s="34"/>
      <c r="Y561" s="33">
        <f t="shared" si="382"/>
        <v>0</v>
      </c>
      <c r="Z561" s="33"/>
      <c r="AA561" s="4" t="s">
        <v>243</v>
      </c>
      <c r="AB561" s="33">
        <f t="shared" si="383"/>
        <v>0</v>
      </c>
      <c r="AC561" s="33"/>
      <c r="AD561" s="4" t="s">
        <v>243</v>
      </c>
      <c r="AE561" s="33">
        <f t="shared" si="384"/>
        <v>0</v>
      </c>
      <c r="AF561" s="33"/>
      <c r="AG561" s="4" t="s">
        <v>243</v>
      </c>
      <c r="AH561" s="33">
        <f t="shared" si="385"/>
        <v>0</v>
      </c>
      <c r="AI561" s="33"/>
      <c r="AJ561" s="4" t="s">
        <v>243</v>
      </c>
      <c r="AK561" s="33">
        <f t="shared" si="386"/>
        <v>0</v>
      </c>
      <c r="AL561" s="33"/>
      <c r="AM561" s="4" t="s">
        <v>243</v>
      </c>
      <c r="AN561" s="6">
        <f t="shared" si="387"/>
        <v>0</v>
      </c>
      <c r="AO561" s="34" t="s">
        <v>243</v>
      </c>
      <c r="AP561" s="34"/>
      <c r="AQ561" s="6">
        <f t="shared" si="388"/>
        <v>0</v>
      </c>
      <c r="AR561" s="4" t="s">
        <v>243</v>
      </c>
      <c r="AS561" s="6">
        <f t="shared" si="389"/>
        <v>0</v>
      </c>
      <c r="AT561" s="4" t="s">
        <v>243</v>
      </c>
      <c r="AU561" s="6">
        <f t="shared" si="390"/>
        <v>0</v>
      </c>
      <c r="AV561" s="4" t="s">
        <v>243</v>
      </c>
      <c r="AW561" s="6">
        <f t="shared" si="391"/>
        <v>0</v>
      </c>
      <c r="AX561" s="4" t="s">
        <v>243</v>
      </c>
      <c r="AY561" s="33">
        <f t="shared" si="392"/>
        <v>0</v>
      </c>
      <c r="AZ561" s="33"/>
      <c r="BA561" s="33"/>
      <c r="BB561" s="4" t="s">
        <v>243</v>
      </c>
    </row>
    <row r="562" spans="1:54" s="1" customFormat="1" ht="14.1" customHeight="1">
      <c r="A562" s="42" t="s">
        <v>894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38" t="s">
        <v>895</v>
      </c>
      <c r="N562" s="38"/>
      <c r="O562" s="38" t="s">
        <v>896</v>
      </c>
      <c r="P562" s="38"/>
      <c r="Q562" s="38"/>
      <c r="R562" s="38" t="s">
        <v>68</v>
      </c>
      <c r="S562" s="38"/>
      <c r="T562" s="38"/>
      <c r="U562" s="33">
        <f t="shared" si="381"/>
        <v>0</v>
      </c>
      <c r="V562" s="33"/>
      <c r="W562" s="34" t="s">
        <v>243</v>
      </c>
      <c r="X562" s="34"/>
      <c r="Y562" s="33">
        <f t="shared" si="382"/>
        <v>0</v>
      </c>
      <c r="Z562" s="33"/>
      <c r="AA562" s="4" t="s">
        <v>243</v>
      </c>
      <c r="AB562" s="33">
        <f t="shared" si="383"/>
        <v>0</v>
      </c>
      <c r="AC562" s="33"/>
      <c r="AD562" s="4" t="s">
        <v>243</v>
      </c>
      <c r="AE562" s="33">
        <f t="shared" si="384"/>
        <v>0</v>
      </c>
      <c r="AF562" s="33"/>
      <c r="AG562" s="4" t="s">
        <v>243</v>
      </c>
      <c r="AH562" s="33">
        <f t="shared" si="385"/>
        <v>0</v>
      </c>
      <c r="AI562" s="33"/>
      <c r="AJ562" s="4" t="s">
        <v>243</v>
      </c>
      <c r="AK562" s="33">
        <f t="shared" si="386"/>
        <v>0</v>
      </c>
      <c r="AL562" s="33"/>
      <c r="AM562" s="4" t="s">
        <v>243</v>
      </c>
      <c r="AN562" s="6">
        <f t="shared" si="387"/>
        <v>0</v>
      </c>
      <c r="AO562" s="34" t="s">
        <v>243</v>
      </c>
      <c r="AP562" s="34"/>
      <c r="AQ562" s="6">
        <f t="shared" si="388"/>
        <v>0</v>
      </c>
      <c r="AR562" s="4" t="s">
        <v>243</v>
      </c>
      <c r="AS562" s="6">
        <f t="shared" si="389"/>
        <v>0</v>
      </c>
      <c r="AT562" s="4" t="s">
        <v>243</v>
      </c>
      <c r="AU562" s="6">
        <f t="shared" si="390"/>
        <v>0</v>
      </c>
      <c r="AV562" s="4" t="s">
        <v>243</v>
      </c>
      <c r="AW562" s="6">
        <f t="shared" si="391"/>
        <v>0</v>
      </c>
      <c r="AX562" s="4" t="s">
        <v>243</v>
      </c>
      <c r="AY562" s="33">
        <f t="shared" si="392"/>
        <v>0</v>
      </c>
      <c r="AZ562" s="33"/>
      <c r="BA562" s="33"/>
      <c r="BB562" s="4" t="s">
        <v>243</v>
      </c>
    </row>
    <row r="563" spans="1:54" s="1" customFormat="1" ht="14.1" customHeight="1">
      <c r="A563" s="42" t="s">
        <v>897</v>
      </c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38" t="s">
        <v>898</v>
      </c>
      <c r="N563" s="38"/>
      <c r="O563" s="38" t="s">
        <v>412</v>
      </c>
      <c r="P563" s="38"/>
      <c r="Q563" s="38"/>
      <c r="R563" s="38" t="s">
        <v>68</v>
      </c>
      <c r="S563" s="38"/>
      <c r="T563" s="38"/>
      <c r="U563" s="33">
        <f t="shared" si="381"/>
        <v>0</v>
      </c>
      <c r="V563" s="33"/>
      <c r="W563" s="34" t="s">
        <v>243</v>
      </c>
      <c r="X563" s="34"/>
      <c r="Y563" s="33">
        <f t="shared" si="382"/>
        <v>0</v>
      </c>
      <c r="Z563" s="33"/>
      <c r="AA563" s="4" t="s">
        <v>243</v>
      </c>
      <c r="AB563" s="33">
        <f t="shared" si="383"/>
        <v>0</v>
      </c>
      <c r="AC563" s="33"/>
      <c r="AD563" s="4" t="s">
        <v>243</v>
      </c>
      <c r="AE563" s="33">
        <f t="shared" si="384"/>
        <v>0</v>
      </c>
      <c r="AF563" s="33"/>
      <c r="AG563" s="4" t="s">
        <v>243</v>
      </c>
      <c r="AH563" s="33">
        <f t="shared" si="385"/>
        <v>0</v>
      </c>
      <c r="AI563" s="33"/>
      <c r="AJ563" s="4" t="s">
        <v>243</v>
      </c>
      <c r="AK563" s="33">
        <f t="shared" si="386"/>
        <v>0</v>
      </c>
      <c r="AL563" s="33"/>
      <c r="AM563" s="4" t="s">
        <v>243</v>
      </c>
      <c r="AN563" s="6">
        <f t="shared" si="387"/>
        <v>0</v>
      </c>
      <c r="AO563" s="34" t="s">
        <v>243</v>
      </c>
      <c r="AP563" s="34"/>
      <c r="AQ563" s="6">
        <f t="shared" si="388"/>
        <v>0</v>
      </c>
      <c r="AR563" s="4" t="s">
        <v>243</v>
      </c>
      <c r="AS563" s="6">
        <f t="shared" si="389"/>
        <v>0</v>
      </c>
      <c r="AT563" s="4" t="s">
        <v>243</v>
      </c>
      <c r="AU563" s="6">
        <f t="shared" si="390"/>
        <v>0</v>
      </c>
      <c r="AV563" s="4" t="s">
        <v>243</v>
      </c>
      <c r="AW563" s="6">
        <f t="shared" si="391"/>
        <v>0</v>
      </c>
      <c r="AX563" s="4" t="s">
        <v>243</v>
      </c>
      <c r="AY563" s="33">
        <f t="shared" si="392"/>
        <v>0</v>
      </c>
      <c r="AZ563" s="33"/>
      <c r="BA563" s="33"/>
      <c r="BB563" s="4" t="s">
        <v>243</v>
      </c>
    </row>
    <row r="564" spans="1:54" s="1" customFormat="1" ht="14.1" customHeight="1">
      <c r="A564" s="41" t="s">
        <v>809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38" t="s">
        <v>899</v>
      </c>
      <c r="N564" s="38"/>
      <c r="O564" s="38" t="s">
        <v>412</v>
      </c>
      <c r="P564" s="38"/>
      <c r="Q564" s="38"/>
      <c r="R564" s="38" t="s">
        <v>68</v>
      </c>
      <c r="S564" s="38"/>
      <c r="T564" s="38"/>
      <c r="U564" s="33">
        <f t="shared" si="381"/>
        <v>0</v>
      </c>
      <c r="V564" s="33"/>
      <c r="W564" s="34" t="s">
        <v>243</v>
      </c>
      <c r="X564" s="34"/>
      <c r="Y564" s="33">
        <f t="shared" si="382"/>
        <v>0</v>
      </c>
      <c r="Z564" s="33"/>
      <c r="AA564" s="4" t="s">
        <v>243</v>
      </c>
      <c r="AB564" s="33">
        <f t="shared" si="383"/>
        <v>0</v>
      </c>
      <c r="AC564" s="33"/>
      <c r="AD564" s="4" t="s">
        <v>243</v>
      </c>
      <c r="AE564" s="33">
        <f t="shared" si="384"/>
        <v>0</v>
      </c>
      <c r="AF564" s="33"/>
      <c r="AG564" s="4" t="s">
        <v>243</v>
      </c>
      <c r="AH564" s="33">
        <f t="shared" si="385"/>
        <v>0</v>
      </c>
      <c r="AI564" s="33"/>
      <c r="AJ564" s="4" t="s">
        <v>243</v>
      </c>
      <c r="AK564" s="33">
        <f t="shared" si="386"/>
        <v>0</v>
      </c>
      <c r="AL564" s="33"/>
      <c r="AM564" s="4" t="s">
        <v>243</v>
      </c>
      <c r="AN564" s="6">
        <f t="shared" si="387"/>
        <v>0</v>
      </c>
      <c r="AO564" s="34" t="s">
        <v>243</v>
      </c>
      <c r="AP564" s="34"/>
      <c r="AQ564" s="6">
        <f t="shared" si="388"/>
        <v>0</v>
      </c>
      <c r="AR564" s="4" t="s">
        <v>243</v>
      </c>
      <c r="AS564" s="6">
        <f t="shared" si="389"/>
        <v>0</v>
      </c>
      <c r="AT564" s="4" t="s">
        <v>243</v>
      </c>
      <c r="AU564" s="6">
        <f t="shared" si="390"/>
        <v>0</v>
      </c>
      <c r="AV564" s="4" t="s">
        <v>243</v>
      </c>
      <c r="AW564" s="6">
        <f t="shared" si="391"/>
        <v>0</v>
      </c>
      <c r="AX564" s="4" t="s">
        <v>243</v>
      </c>
      <c r="AY564" s="33">
        <f t="shared" si="392"/>
        <v>0</v>
      </c>
      <c r="AZ564" s="33"/>
      <c r="BA564" s="33"/>
      <c r="BB564" s="4" t="s">
        <v>243</v>
      </c>
    </row>
    <row r="565" spans="1:54" s="1" customFormat="1" ht="14.1" customHeight="1">
      <c r="A565" s="35" t="s">
        <v>882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6" t="s">
        <v>16</v>
      </c>
      <c r="N565" s="36"/>
      <c r="O565" s="36" t="s">
        <v>16</v>
      </c>
      <c r="P565" s="36"/>
      <c r="Q565" s="36"/>
      <c r="R565" s="36" t="s">
        <v>16</v>
      </c>
      <c r="S565" s="36"/>
      <c r="T565" s="36"/>
      <c r="U565" s="29" t="s">
        <v>16</v>
      </c>
      <c r="V565" s="29"/>
      <c r="W565" s="29" t="s">
        <v>16</v>
      </c>
      <c r="X565" s="29"/>
      <c r="Y565" s="29" t="s">
        <v>16</v>
      </c>
      <c r="Z565" s="29"/>
      <c r="AA565" s="7" t="s">
        <v>16</v>
      </c>
      <c r="AB565" s="29" t="s">
        <v>16</v>
      </c>
      <c r="AC565" s="29"/>
      <c r="AD565" s="7" t="s">
        <v>16</v>
      </c>
      <c r="AE565" s="29" t="s">
        <v>16</v>
      </c>
      <c r="AF565" s="29"/>
      <c r="AG565" s="7" t="s">
        <v>16</v>
      </c>
      <c r="AH565" s="29" t="s">
        <v>16</v>
      </c>
      <c r="AI565" s="29"/>
      <c r="AJ565" s="7" t="s">
        <v>16</v>
      </c>
      <c r="AK565" s="29" t="s">
        <v>16</v>
      </c>
      <c r="AL565" s="29"/>
      <c r="AM565" s="7" t="s">
        <v>16</v>
      </c>
      <c r="AN565" s="7" t="s">
        <v>16</v>
      </c>
      <c r="AO565" s="29" t="s">
        <v>16</v>
      </c>
      <c r="AP565" s="29"/>
      <c r="AQ565" s="7" t="s">
        <v>16</v>
      </c>
      <c r="AR565" s="7" t="s">
        <v>16</v>
      </c>
      <c r="AS565" s="7" t="s">
        <v>16</v>
      </c>
      <c r="AT565" s="7" t="s">
        <v>16</v>
      </c>
      <c r="AU565" s="7" t="s">
        <v>16</v>
      </c>
      <c r="AV565" s="7" t="s">
        <v>16</v>
      </c>
      <c r="AW565" s="7" t="s">
        <v>16</v>
      </c>
      <c r="AX565" s="7" t="s">
        <v>16</v>
      </c>
      <c r="AY565" s="29" t="s">
        <v>16</v>
      </c>
      <c r="AZ565" s="29"/>
      <c r="BA565" s="29"/>
      <c r="BB565" s="7" t="s">
        <v>16</v>
      </c>
    </row>
    <row r="566" spans="1:54" s="1" customFormat="1" ht="14.1" customHeight="1">
      <c r="A566" s="30" t="s">
        <v>883</v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1" t="s">
        <v>900</v>
      </c>
      <c r="N566" s="31"/>
      <c r="O566" s="31" t="s">
        <v>885</v>
      </c>
      <c r="P566" s="31"/>
      <c r="Q566" s="31"/>
      <c r="R566" s="31" t="s">
        <v>68</v>
      </c>
      <c r="S566" s="31"/>
      <c r="T566" s="31"/>
      <c r="U566" s="27">
        <f t="shared" ref="U566:U572" si="393">0</f>
        <v>0</v>
      </c>
      <c r="V566" s="27"/>
      <c r="W566" s="28" t="s">
        <v>243</v>
      </c>
      <c r="X566" s="28"/>
      <c r="Y566" s="27">
        <f t="shared" ref="Y566:Y572" si="394">0</f>
        <v>0</v>
      </c>
      <c r="Z566" s="27"/>
      <c r="AA566" s="14" t="s">
        <v>243</v>
      </c>
      <c r="AB566" s="27">
        <f t="shared" ref="AB566:AB572" si="395">0</f>
        <v>0</v>
      </c>
      <c r="AC566" s="27"/>
      <c r="AD566" s="14" t="s">
        <v>243</v>
      </c>
      <c r="AE566" s="27">
        <f t="shared" ref="AE566:AE572" si="396">0</f>
        <v>0</v>
      </c>
      <c r="AF566" s="27"/>
      <c r="AG566" s="14" t="s">
        <v>243</v>
      </c>
      <c r="AH566" s="27">
        <f t="shared" ref="AH566:AH572" si="397">0</f>
        <v>0</v>
      </c>
      <c r="AI566" s="27"/>
      <c r="AJ566" s="14" t="s">
        <v>243</v>
      </c>
      <c r="AK566" s="27">
        <f t="shared" ref="AK566:AK572" si="398">0</f>
        <v>0</v>
      </c>
      <c r="AL566" s="27"/>
      <c r="AM566" s="14" t="s">
        <v>243</v>
      </c>
      <c r="AN566" s="8">
        <f t="shared" ref="AN566:AN572" si="399">0</f>
        <v>0</v>
      </c>
      <c r="AO566" s="28" t="s">
        <v>243</v>
      </c>
      <c r="AP566" s="28"/>
      <c r="AQ566" s="8">
        <f t="shared" ref="AQ566:AQ572" si="400">0</f>
        <v>0</v>
      </c>
      <c r="AR566" s="14" t="s">
        <v>243</v>
      </c>
      <c r="AS566" s="8">
        <f t="shared" ref="AS566:AS572" si="401">0</f>
        <v>0</v>
      </c>
      <c r="AT566" s="14" t="s">
        <v>243</v>
      </c>
      <c r="AU566" s="8">
        <f t="shared" ref="AU566:AU572" si="402">0</f>
        <v>0</v>
      </c>
      <c r="AV566" s="14" t="s">
        <v>243</v>
      </c>
      <c r="AW566" s="8">
        <f t="shared" ref="AW566:AW572" si="403">0</f>
        <v>0</v>
      </c>
      <c r="AX566" s="14" t="s">
        <v>243</v>
      </c>
      <c r="AY566" s="27">
        <f t="shared" ref="AY566:AY572" si="404">0</f>
        <v>0</v>
      </c>
      <c r="AZ566" s="27"/>
      <c r="BA566" s="27"/>
      <c r="BB566" s="14" t="s">
        <v>243</v>
      </c>
    </row>
    <row r="567" spans="1:54" s="1" customFormat="1" ht="14.1" customHeight="1">
      <c r="A567" s="42" t="s">
        <v>886</v>
      </c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38" t="s">
        <v>901</v>
      </c>
      <c r="N567" s="38"/>
      <c r="O567" s="38" t="s">
        <v>888</v>
      </c>
      <c r="P567" s="38"/>
      <c r="Q567" s="38"/>
      <c r="R567" s="38" t="s">
        <v>68</v>
      </c>
      <c r="S567" s="38"/>
      <c r="T567" s="38"/>
      <c r="U567" s="33">
        <f t="shared" si="393"/>
        <v>0</v>
      </c>
      <c r="V567" s="33"/>
      <c r="W567" s="34" t="s">
        <v>243</v>
      </c>
      <c r="X567" s="34"/>
      <c r="Y567" s="33">
        <f t="shared" si="394"/>
        <v>0</v>
      </c>
      <c r="Z567" s="33"/>
      <c r="AA567" s="4" t="s">
        <v>243</v>
      </c>
      <c r="AB567" s="33">
        <f t="shared" si="395"/>
        <v>0</v>
      </c>
      <c r="AC567" s="33"/>
      <c r="AD567" s="4" t="s">
        <v>243</v>
      </c>
      <c r="AE567" s="33">
        <f t="shared" si="396"/>
        <v>0</v>
      </c>
      <c r="AF567" s="33"/>
      <c r="AG567" s="4" t="s">
        <v>243</v>
      </c>
      <c r="AH567" s="33">
        <f t="shared" si="397"/>
        <v>0</v>
      </c>
      <c r="AI567" s="33"/>
      <c r="AJ567" s="4" t="s">
        <v>243</v>
      </c>
      <c r="AK567" s="33">
        <f t="shared" si="398"/>
        <v>0</v>
      </c>
      <c r="AL567" s="33"/>
      <c r="AM567" s="4" t="s">
        <v>243</v>
      </c>
      <c r="AN567" s="6">
        <f t="shared" si="399"/>
        <v>0</v>
      </c>
      <c r="AO567" s="34" t="s">
        <v>243</v>
      </c>
      <c r="AP567" s="34"/>
      <c r="AQ567" s="6">
        <f t="shared" si="400"/>
        <v>0</v>
      </c>
      <c r="AR567" s="4" t="s">
        <v>243</v>
      </c>
      <c r="AS567" s="6">
        <f t="shared" si="401"/>
        <v>0</v>
      </c>
      <c r="AT567" s="4" t="s">
        <v>243</v>
      </c>
      <c r="AU567" s="6">
        <f t="shared" si="402"/>
        <v>0</v>
      </c>
      <c r="AV567" s="4" t="s">
        <v>243</v>
      </c>
      <c r="AW567" s="6">
        <f t="shared" si="403"/>
        <v>0</v>
      </c>
      <c r="AX567" s="4" t="s">
        <v>243</v>
      </c>
      <c r="AY567" s="33">
        <f t="shared" si="404"/>
        <v>0</v>
      </c>
      <c r="AZ567" s="33"/>
      <c r="BA567" s="33"/>
      <c r="BB567" s="4" t="s">
        <v>243</v>
      </c>
    </row>
    <row r="568" spans="1:54" s="1" customFormat="1" ht="14.1" customHeight="1">
      <c r="A568" s="42" t="s">
        <v>889</v>
      </c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38" t="s">
        <v>902</v>
      </c>
      <c r="N568" s="38"/>
      <c r="O568" s="38" t="s">
        <v>891</v>
      </c>
      <c r="P568" s="38"/>
      <c r="Q568" s="38"/>
      <c r="R568" s="38" t="s">
        <v>68</v>
      </c>
      <c r="S568" s="38"/>
      <c r="T568" s="38"/>
      <c r="U568" s="33">
        <f t="shared" si="393"/>
        <v>0</v>
      </c>
      <c r="V568" s="33"/>
      <c r="W568" s="34" t="s">
        <v>243</v>
      </c>
      <c r="X568" s="34"/>
      <c r="Y568" s="33">
        <f t="shared" si="394"/>
        <v>0</v>
      </c>
      <c r="Z568" s="33"/>
      <c r="AA568" s="4" t="s">
        <v>243</v>
      </c>
      <c r="AB568" s="33">
        <f t="shared" si="395"/>
        <v>0</v>
      </c>
      <c r="AC568" s="33"/>
      <c r="AD568" s="4" t="s">
        <v>243</v>
      </c>
      <c r="AE568" s="33">
        <f t="shared" si="396"/>
        <v>0</v>
      </c>
      <c r="AF568" s="33"/>
      <c r="AG568" s="4" t="s">
        <v>243</v>
      </c>
      <c r="AH568" s="33">
        <f t="shared" si="397"/>
        <v>0</v>
      </c>
      <c r="AI568" s="33"/>
      <c r="AJ568" s="4" t="s">
        <v>243</v>
      </c>
      <c r="AK568" s="33">
        <f t="shared" si="398"/>
        <v>0</v>
      </c>
      <c r="AL568" s="33"/>
      <c r="AM568" s="4" t="s">
        <v>243</v>
      </c>
      <c r="AN568" s="6">
        <f t="shared" si="399"/>
        <v>0</v>
      </c>
      <c r="AO568" s="34" t="s">
        <v>243</v>
      </c>
      <c r="AP568" s="34"/>
      <c r="AQ568" s="6">
        <f t="shared" si="400"/>
        <v>0</v>
      </c>
      <c r="AR568" s="4" t="s">
        <v>243</v>
      </c>
      <c r="AS568" s="6">
        <f t="shared" si="401"/>
        <v>0</v>
      </c>
      <c r="AT568" s="4" t="s">
        <v>243</v>
      </c>
      <c r="AU568" s="6">
        <f t="shared" si="402"/>
        <v>0</v>
      </c>
      <c r="AV568" s="4" t="s">
        <v>243</v>
      </c>
      <c r="AW568" s="6">
        <f t="shared" si="403"/>
        <v>0</v>
      </c>
      <c r="AX568" s="4" t="s">
        <v>243</v>
      </c>
      <c r="AY568" s="33">
        <f t="shared" si="404"/>
        <v>0</v>
      </c>
      <c r="AZ568" s="33"/>
      <c r="BA568" s="33"/>
      <c r="BB568" s="4" t="s">
        <v>243</v>
      </c>
    </row>
    <row r="569" spans="1:54" s="1" customFormat="1" ht="14.1" customHeight="1">
      <c r="A569" s="42" t="s">
        <v>892</v>
      </c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38" t="s">
        <v>903</v>
      </c>
      <c r="N569" s="38"/>
      <c r="O569" s="38" t="s">
        <v>412</v>
      </c>
      <c r="P569" s="38"/>
      <c r="Q569" s="38"/>
      <c r="R569" s="38" t="s">
        <v>68</v>
      </c>
      <c r="S569" s="38"/>
      <c r="T569" s="38"/>
      <c r="U569" s="33">
        <f t="shared" si="393"/>
        <v>0</v>
      </c>
      <c r="V569" s="33"/>
      <c r="W569" s="34" t="s">
        <v>243</v>
      </c>
      <c r="X569" s="34"/>
      <c r="Y569" s="33">
        <f t="shared" si="394"/>
        <v>0</v>
      </c>
      <c r="Z569" s="33"/>
      <c r="AA569" s="4" t="s">
        <v>243</v>
      </c>
      <c r="AB569" s="33">
        <f t="shared" si="395"/>
        <v>0</v>
      </c>
      <c r="AC569" s="33"/>
      <c r="AD569" s="4" t="s">
        <v>243</v>
      </c>
      <c r="AE569" s="33">
        <f t="shared" si="396"/>
        <v>0</v>
      </c>
      <c r="AF569" s="33"/>
      <c r="AG569" s="4" t="s">
        <v>243</v>
      </c>
      <c r="AH569" s="33">
        <f t="shared" si="397"/>
        <v>0</v>
      </c>
      <c r="AI569" s="33"/>
      <c r="AJ569" s="4" t="s">
        <v>243</v>
      </c>
      <c r="AK569" s="33">
        <f t="shared" si="398"/>
        <v>0</v>
      </c>
      <c r="AL569" s="33"/>
      <c r="AM569" s="4" t="s">
        <v>243</v>
      </c>
      <c r="AN569" s="6">
        <f t="shared" si="399"/>
        <v>0</v>
      </c>
      <c r="AO569" s="34" t="s">
        <v>243</v>
      </c>
      <c r="AP569" s="34"/>
      <c r="AQ569" s="6">
        <f t="shared" si="400"/>
        <v>0</v>
      </c>
      <c r="AR569" s="4" t="s">
        <v>243</v>
      </c>
      <c r="AS569" s="6">
        <f t="shared" si="401"/>
        <v>0</v>
      </c>
      <c r="AT569" s="4" t="s">
        <v>243</v>
      </c>
      <c r="AU569" s="6">
        <f t="shared" si="402"/>
        <v>0</v>
      </c>
      <c r="AV569" s="4" t="s">
        <v>243</v>
      </c>
      <c r="AW569" s="6">
        <f t="shared" si="403"/>
        <v>0</v>
      </c>
      <c r="AX569" s="4" t="s">
        <v>243</v>
      </c>
      <c r="AY569" s="33">
        <f t="shared" si="404"/>
        <v>0</v>
      </c>
      <c r="AZ569" s="33"/>
      <c r="BA569" s="33"/>
      <c r="BB569" s="4" t="s">
        <v>243</v>
      </c>
    </row>
    <row r="570" spans="1:54" s="1" customFormat="1" ht="14.1" customHeight="1">
      <c r="A570" s="42" t="s">
        <v>894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38" t="s">
        <v>904</v>
      </c>
      <c r="N570" s="38"/>
      <c r="O570" s="38" t="s">
        <v>896</v>
      </c>
      <c r="P570" s="38"/>
      <c r="Q570" s="38"/>
      <c r="R570" s="38" t="s">
        <v>68</v>
      </c>
      <c r="S570" s="38"/>
      <c r="T570" s="38"/>
      <c r="U570" s="33">
        <f t="shared" si="393"/>
        <v>0</v>
      </c>
      <c r="V570" s="33"/>
      <c r="W570" s="34" t="s">
        <v>243</v>
      </c>
      <c r="X570" s="34"/>
      <c r="Y570" s="33">
        <f t="shared" si="394"/>
        <v>0</v>
      </c>
      <c r="Z570" s="33"/>
      <c r="AA570" s="4" t="s">
        <v>243</v>
      </c>
      <c r="AB570" s="33">
        <f t="shared" si="395"/>
        <v>0</v>
      </c>
      <c r="AC570" s="33"/>
      <c r="AD570" s="4" t="s">
        <v>243</v>
      </c>
      <c r="AE570" s="33">
        <f t="shared" si="396"/>
        <v>0</v>
      </c>
      <c r="AF570" s="33"/>
      <c r="AG570" s="4" t="s">
        <v>243</v>
      </c>
      <c r="AH570" s="33">
        <f t="shared" si="397"/>
        <v>0</v>
      </c>
      <c r="AI570" s="33"/>
      <c r="AJ570" s="4" t="s">
        <v>243</v>
      </c>
      <c r="AK570" s="33">
        <f t="shared" si="398"/>
        <v>0</v>
      </c>
      <c r="AL570" s="33"/>
      <c r="AM570" s="4" t="s">
        <v>243</v>
      </c>
      <c r="AN570" s="6">
        <f t="shared" si="399"/>
        <v>0</v>
      </c>
      <c r="AO570" s="34" t="s">
        <v>243</v>
      </c>
      <c r="AP570" s="34"/>
      <c r="AQ570" s="6">
        <f t="shared" si="400"/>
        <v>0</v>
      </c>
      <c r="AR570" s="4" t="s">
        <v>243</v>
      </c>
      <c r="AS570" s="6">
        <f t="shared" si="401"/>
        <v>0</v>
      </c>
      <c r="AT570" s="4" t="s">
        <v>243</v>
      </c>
      <c r="AU570" s="6">
        <f t="shared" si="402"/>
        <v>0</v>
      </c>
      <c r="AV570" s="4" t="s">
        <v>243</v>
      </c>
      <c r="AW570" s="6">
        <f t="shared" si="403"/>
        <v>0</v>
      </c>
      <c r="AX570" s="4" t="s">
        <v>243</v>
      </c>
      <c r="AY570" s="33">
        <f t="shared" si="404"/>
        <v>0</v>
      </c>
      <c r="AZ570" s="33"/>
      <c r="BA570" s="33"/>
      <c r="BB570" s="4" t="s">
        <v>243</v>
      </c>
    </row>
    <row r="571" spans="1:54" s="1" customFormat="1" ht="14.1" customHeight="1">
      <c r="A571" s="42" t="s">
        <v>897</v>
      </c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38" t="s">
        <v>905</v>
      </c>
      <c r="N571" s="38"/>
      <c r="O571" s="38" t="s">
        <v>412</v>
      </c>
      <c r="P571" s="38"/>
      <c r="Q571" s="38"/>
      <c r="R571" s="38" t="s">
        <v>68</v>
      </c>
      <c r="S571" s="38"/>
      <c r="T571" s="38"/>
      <c r="U571" s="33">
        <f t="shared" si="393"/>
        <v>0</v>
      </c>
      <c r="V571" s="33"/>
      <c r="W571" s="34" t="s">
        <v>243</v>
      </c>
      <c r="X571" s="34"/>
      <c r="Y571" s="33">
        <f t="shared" si="394"/>
        <v>0</v>
      </c>
      <c r="Z571" s="33"/>
      <c r="AA571" s="4" t="s">
        <v>243</v>
      </c>
      <c r="AB571" s="33">
        <f t="shared" si="395"/>
        <v>0</v>
      </c>
      <c r="AC571" s="33"/>
      <c r="AD571" s="4" t="s">
        <v>243</v>
      </c>
      <c r="AE571" s="33">
        <f t="shared" si="396"/>
        <v>0</v>
      </c>
      <c r="AF571" s="33"/>
      <c r="AG571" s="4" t="s">
        <v>243</v>
      </c>
      <c r="AH571" s="33">
        <f t="shared" si="397"/>
        <v>0</v>
      </c>
      <c r="AI571" s="33"/>
      <c r="AJ571" s="4" t="s">
        <v>243</v>
      </c>
      <c r="AK571" s="33">
        <f t="shared" si="398"/>
        <v>0</v>
      </c>
      <c r="AL571" s="33"/>
      <c r="AM571" s="4" t="s">
        <v>243</v>
      </c>
      <c r="AN571" s="6">
        <f t="shared" si="399"/>
        <v>0</v>
      </c>
      <c r="AO571" s="34" t="s">
        <v>243</v>
      </c>
      <c r="AP571" s="34"/>
      <c r="AQ571" s="6">
        <f t="shared" si="400"/>
        <v>0</v>
      </c>
      <c r="AR571" s="4" t="s">
        <v>243</v>
      </c>
      <c r="AS571" s="6">
        <f t="shared" si="401"/>
        <v>0</v>
      </c>
      <c r="AT571" s="4" t="s">
        <v>243</v>
      </c>
      <c r="AU571" s="6">
        <f t="shared" si="402"/>
        <v>0</v>
      </c>
      <c r="AV571" s="4" t="s">
        <v>243</v>
      </c>
      <c r="AW571" s="6">
        <f t="shared" si="403"/>
        <v>0</v>
      </c>
      <c r="AX571" s="4" t="s">
        <v>243</v>
      </c>
      <c r="AY571" s="33">
        <f t="shared" si="404"/>
        <v>0</v>
      </c>
      <c r="AZ571" s="33"/>
      <c r="BA571" s="33"/>
      <c r="BB571" s="4" t="s">
        <v>243</v>
      </c>
    </row>
    <row r="572" spans="1:54" s="1" customFormat="1" ht="14.1" customHeight="1">
      <c r="A572" s="41" t="s">
        <v>813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38" t="s">
        <v>906</v>
      </c>
      <c r="N572" s="38"/>
      <c r="O572" s="38" t="s">
        <v>412</v>
      </c>
      <c r="P572" s="38"/>
      <c r="Q572" s="38"/>
      <c r="R572" s="38" t="s">
        <v>68</v>
      </c>
      <c r="S572" s="38"/>
      <c r="T572" s="38"/>
      <c r="U572" s="33">
        <f t="shared" si="393"/>
        <v>0</v>
      </c>
      <c r="V572" s="33"/>
      <c r="W572" s="34" t="s">
        <v>243</v>
      </c>
      <c r="X572" s="34"/>
      <c r="Y572" s="33">
        <f t="shared" si="394"/>
        <v>0</v>
      </c>
      <c r="Z572" s="33"/>
      <c r="AA572" s="4" t="s">
        <v>243</v>
      </c>
      <c r="AB572" s="33">
        <f t="shared" si="395"/>
        <v>0</v>
      </c>
      <c r="AC572" s="33"/>
      <c r="AD572" s="4" t="s">
        <v>243</v>
      </c>
      <c r="AE572" s="33">
        <f t="shared" si="396"/>
        <v>0</v>
      </c>
      <c r="AF572" s="33"/>
      <c r="AG572" s="4" t="s">
        <v>243</v>
      </c>
      <c r="AH572" s="33">
        <f t="shared" si="397"/>
        <v>0</v>
      </c>
      <c r="AI572" s="33"/>
      <c r="AJ572" s="4" t="s">
        <v>243</v>
      </c>
      <c r="AK572" s="33">
        <f t="shared" si="398"/>
        <v>0</v>
      </c>
      <c r="AL572" s="33"/>
      <c r="AM572" s="4" t="s">
        <v>243</v>
      </c>
      <c r="AN572" s="6">
        <f t="shared" si="399"/>
        <v>0</v>
      </c>
      <c r="AO572" s="34" t="s">
        <v>243</v>
      </c>
      <c r="AP572" s="34"/>
      <c r="AQ572" s="6">
        <f t="shared" si="400"/>
        <v>0</v>
      </c>
      <c r="AR572" s="4" t="s">
        <v>243</v>
      </c>
      <c r="AS572" s="6">
        <f t="shared" si="401"/>
        <v>0</v>
      </c>
      <c r="AT572" s="4" t="s">
        <v>243</v>
      </c>
      <c r="AU572" s="6">
        <f t="shared" si="402"/>
        <v>0</v>
      </c>
      <c r="AV572" s="4" t="s">
        <v>243</v>
      </c>
      <c r="AW572" s="6">
        <f t="shared" si="403"/>
        <v>0</v>
      </c>
      <c r="AX572" s="4" t="s">
        <v>243</v>
      </c>
      <c r="AY572" s="33">
        <f t="shared" si="404"/>
        <v>0</v>
      </c>
      <c r="AZ572" s="33"/>
      <c r="BA572" s="33"/>
      <c r="BB572" s="4" t="s">
        <v>243</v>
      </c>
    </row>
    <row r="573" spans="1:54" s="1" customFormat="1" ht="14.1" customHeight="1">
      <c r="A573" s="35" t="s">
        <v>882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6" t="s">
        <v>16</v>
      </c>
      <c r="N573" s="36"/>
      <c r="O573" s="36" t="s">
        <v>16</v>
      </c>
      <c r="P573" s="36"/>
      <c r="Q573" s="36"/>
      <c r="R573" s="36" t="s">
        <v>16</v>
      </c>
      <c r="S573" s="36"/>
      <c r="T573" s="36"/>
      <c r="U573" s="29" t="s">
        <v>16</v>
      </c>
      <c r="V573" s="29"/>
      <c r="W573" s="29" t="s">
        <v>16</v>
      </c>
      <c r="X573" s="29"/>
      <c r="Y573" s="29" t="s">
        <v>16</v>
      </c>
      <c r="Z573" s="29"/>
      <c r="AA573" s="7" t="s">
        <v>16</v>
      </c>
      <c r="AB573" s="29" t="s">
        <v>16</v>
      </c>
      <c r="AC573" s="29"/>
      <c r="AD573" s="7" t="s">
        <v>16</v>
      </c>
      <c r="AE573" s="29" t="s">
        <v>16</v>
      </c>
      <c r="AF573" s="29"/>
      <c r="AG573" s="7" t="s">
        <v>16</v>
      </c>
      <c r="AH573" s="29" t="s">
        <v>16</v>
      </c>
      <c r="AI573" s="29"/>
      <c r="AJ573" s="7" t="s">
        <v>16</v>
      </c>
      <c r="AK573" s="29" t="s">
        <v>16</v>
      </c>
      <c r="AL573" s="29"/>
      <c r="AM573" s="7" t="s">
        <v>16</v>
      </c>
      <c r="AN573" s="7" t="s">
        <v>16</v>
      </c>
      <c r="AO573" s="29" t="s">
        <v>16</v>
      </c>
      <c r="AP573" s="29"/>
      <c r="AQ573" s="7" t="s">
        <v>16</v>
      </c>
      <c r="AR573" s="7" t="s">
        <v>16</v>
      </c>
      <c r="AS573" s="7" t="s">
        <v>16</v>
      </c>
      <c r="AT573" s="7" t="s">
        <v>16</v>
      </c>
      <c r="AU573" s="7" t="s">
        <v>16</v>
      </c>
      <c r="AV573" s="7" t="s">
        <v>16</v>
      </c>
      <c r="AW573" s="7" t="s">
        <v>16</v>
      </c>
      <c r="AX573" s="7" t="s">
        <v>16</v>
      </c>
      <c r="AY573" s="29" t="s">
        <v>16</v>
      </c>
      <c r="AZ573" s="29"/>
      <c r="BA573" s="29"/>
      <c r="BB573" s="7" t="s">
        <v>16</v>
      </c>
    </row>
    <row r="574" spans="1:54" s="1" customFormat="1" ht="14.1" customHeight="1">
      <c r="A574" s="30" t="s">
        <v>883</v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1" t="s">
        <v>907</v>
      </c>
      <c r="N574" s="31"/>
      <c r="O574" s="31" t="s">
        <v>885</v>
      </c>
      <c r="P574" s="31"/>
      <c r="Q574" s="31"/>
      <c r="R574" s="31" t="s">
        <v>68</v>
      </c>
      <c r="S574" s="31"/>
      <c r="T574" s="31"/>
      <c r="U574" s="27">
        <f t="shared" ref="U574:U584" si="405">0</f>
        <v>0</v>
      </c>
      <c r="V574" s="27"/>
      <c r="W574" s="28" t="s">
        <v>243</v>
      </c>
      <c r="X574" s="28"/>
      <c r="Y574" s="27">
        <f t="shared" ref="Y574:Y582" si="406">0</f>
        <v>0</v>
      </c>
      <c r="Z574" s="27"/>
      <c r="AA574" s="14" t="s">
        <v>243</v>
      </c>
      <c r="AB574" s="27">
        <f t="shared" ref="AB574:AB582" si="407">0</f>
        <v>0</v>
      </c>
      <c r="AC574" s="27"/>
      <c r="AD574" s="14" t="s">
        <v>243</v>
      </c>
      <c r="AE574" s="27">
        <f t="shared" ref="AE574:AE582" si="408">0</f>
        <v>0</v>
      </c>
      <c r="AF574" s="27"/>
      <c r="AG574" s="14" t="s">
        <v>243</v>
      </c>
      <c r="AH574" s="27">
        <f t="shared" ref="AH574:AH582" si="409">0</f>
        <v>0</v>
      </c>
      <c r="AI574" s="27"/>
      <c r="AJ574" s="14" t="s">
        <v>243</v>
      </c>
      <c r="AK574" s="27">
        <f t="shared" ref="AK574:AK582" si="410">0</f>
        <v>0</v>
      </c>
      <c r="AL574" s="27"/>
      <c r="AM574" s="14" t="s">
        <v>243</v>
      </c>
      <c r="AN574" s="8">
        <f t="shared" ref="AN574:AN584" si="411">0</f>
        <v>0</v>
      </c>
      <c r="AO574" s="28" t="s">
        <v>243</v>
      </c>
      <c r="AP574" s="28"/>
      <c r="AQ574" s="8">
        <f t="shared" ref="AQ574:AQ582" si="412">0</f>
        <v>0</v>
      </c>
      <c r="AR574" s="14" t="s">
        <v>243</v>
      </c>
      <c r="AS574" s="8">
        <f t="shared" ref="AS574:AS582" si="413">0</f>
        <v>0</v>
      </c>
      <c r="AT574" s="14" t="s">
        <v>243</v>
      </c>
      <c r="AU574" s="8">
        <f t="shared" ref="AU574:AU582" si="414">0</f>
        <v>0</v>
      </c>
      <c r="AV574" s="14" t="s">
        <v>243</v>
      </c>
      <c r="AW574" s="8">
        <f t="shared" ref="AW574:AW582" si="415">0</f>
        <v>0</v>
      </c>
      <c r="AX574" s="14" t="s">
        <v>243</v>
      </c>
      <c r="AY574" s="27">
        <f t="shared" ref="AY574:AY582" si="416">0</f>
        <v>0</v>
      </c>
      <c r="AZ574" s="27"/>
      <c r="BA574" s="27"/>
      <c r="BB574" s="14" t="s">
        <v>243</v>
      </c>
    </row>
    <row r="575" spans="1:54" s="1" customFormat="1" ht="14.1" customHeight="1">
      <c r="A575" s="42" t="s">
        <v>886</v>
      </c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38" t="s">
        <v>908</v>
      </c>
      <c r="N575" s="38"/>
      <c r="O575" s="38" t="s">
        <v>888</v>
      </c>
      <c r="P575" s="38"/>
      <c r="Q575" s="38"/>
      <c r="R575" s="38" t="s">
        <v>68</v>
      </c>
      <c r="S575" s="38"/>
      <c r="T575" s="38"/>
      <c r="U575" s="33">
        <f t="shared" si="405"/>
        <v>0</v>
      </c>
      <c r="V575" s="33"/>
      <c r="W575" s="34" t="s">
        <v>243</v>
      </c>
      <c r="X575" s="34"/>
      <c r="Y575" s="33">
        <f t="shared" si="406"/>
        <v>0</v>
      </c>
      <c r="Z575" s="33"/>
      <c r="AA575" s="4" t="s">
        <v>243</v>
      </c>
      <c r="AB575" s="33">
        <f t="shared" si="407"/>
        <v>0</v>
      </c>
      <c r="AC575" s="33"/>
      <c r="AD575" s="4" t="s">
        <v>243</v>
      </c>
      <c r="AE575" s="33">
        <f t="shared" si="408"/>
        <v>0</v>
      </c>
      <c r="AF575" s="33"/>
      <c r="AG575" s="4" t="s">
        <v>243</v>
      </c>
      <c r="AH575" s="33">
        <f t="shared" si="409"/>
        <v>0</v>
      </c>
      <c r="AI575" s="33"/>
      <c r="AJ575" s="4" t="s">
        <v>243</v>
      </c>
      <c r="AK575" s="33">
        <f t="shared" si="410"/>
        <v>0</v>
      </c>
      <c r="AL575" s="33"/>
      <c r="AM575" s="4" t="s">
        <v>243</v>
      </c>
      <c r="AN575" s="6">
        <f t="shared" si="411"/>
        <v>0</v>
      </c>
      <c r="AO575" s="34" t="s">
        <v>243</v>
      </c>
      <c r="AP575" s="34"/>
      <c r="AQ575" s="6">
        <f t="shared" si="412"/>
        <v>0</v>
      </c>
      <c r="AR575" s="4" t="s">
        <v>243</v>
      </c>
      <c r="AS575" s="6">
        <f t="shared" si="413"/>
        <v>0</v>
      </c>
      <c r="AT575" s="4" t="s">
        <v>243</v>
      </c>
      <c r="AU575" s="6">
        <f t="shared" si="414"/>
        <v>0</v>
      </c>
      <c r="AV575" s="4" t="s">
        <v>243</v>
      </c>
      <c r="AW575" s="6">
        <f t="shared" si="415"/>
        <v>0</v>
      </c>
      <c r="AX575" s="4" t="s">
        <v>243</v>
      </c>
      <c r="AY575" s="33">
        <f t="shared" si="416"/>
        <v>0</v>
      </c>
      <c r="AZ575" s="33"/>
      <c r="BA575" s="33"/>
      <c r="BB575" s="4" t="s">
        <v>243</v>
      </c>
    </row>
    <row r="576" spans="1:54" s="1" customFormat="1" ht="14.1" customHeight="1">
      <c r="A576" s="42" t="s">
        <v>889</v>
      </c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38" t="s">
        <v>909</v>
      </c>
      <c r="N576" s="38"/>
      <c r="O576" s="38" t="s">
        <v>891</v>
      </c>
      <c r="P576" s="38"/>
      <c r="Q576" s="38"/>
      <c r="R576" s="38" t="s">
        <v>68</v>
      </c>
      <c r="S576" s="38"/>
      <c r="T576" s="38"/>
      <c r="U576" s="33">
        <f t="shared" si="405"/>
        <v>0</v>
      </c>
      <c r="V576" s="33"/>
      <c r="W576" s="34" t="s">
        <v>243</v>
      </c>
      <c r="X576" s="34"/>
      <c r="Y576" s="33">
        <f t="shared" si="406"/>
        <v>0</v>
      </c>
      <c r="Z576" s="33"/>
      <c r="AA576" s="4" t="s">
        <v>243</v>
      </c>
      <c r="AB576" s="33">
        <f t="shared" si="407"/>
        <v>0</v>
      </c>
      <c r="AC576" s="33"/>
      <c r="AD576" s="4" t="s">
        <v>243</v>
      </c>
      <c r="AE576" s="33">
        <f t="shared" si="408"/>
        <v>0</v>
      </c>
      <c r="AF576" s="33"/>
      <c r="AG576" s="4" t="s">
        <v>243</v>
      </c>
      <c r="AH576" s="33">
        <f t="shared" si="409"/>
        <v>0</v>
      </c>
      <c r="AI576" s="33"/>
      <c r="AJ576" s="4" t="s">
        <v>243</v>
      </c>
      <c r="AK576" s="33">
        <f t="shared" si="410"/>
        <v>0</v>
      </c>
      <c r="AL576" s="33"/>
      <c r="AM576" s="4" t="s">
        <v>243</v>
      </c>
      <c r="AN576" s="6">
        <f t="shared" si="411"/>
        <v>0</v>
      </c>
      <c r="AO576" s="34" t="s">
        <v>243</v>
      </c>
      <c r="AP576" s="34"/>
      <c r="AQ576" s="6">
        <f t="shared" si="412"/>
        <v>0</v>
      </c>
      <c r="AR576" s="4" t="s">
        <v>243</v>
      </c>
      <c r="AS576" s="6">
        <f t="shared" si="413"/>
        <v>0</v>
      </c>
      <c r="AT576" s="4" t="s">
        <v>243</v>
      </c>
      <c r="AU576" s="6">
        <f t="shared" si="414"/>
        <v>0</v>
      </c>
      <c r="AV576" s="4" t="s">
        <v>243</v>
      </c>
      <c r="AW576" s="6">
        <f t="shared" si="415"/>
        <v>0</v>
      </c>
      <c r="AX576" s="4" t="s">
        <v>243</v>
      </c>
      <c r="AY576" s="33">
        <f t="shared" si="416"/>
        <v>0</v>
      </c>
      <c r="AZ576" s="33"/>
      <c r="BA576" s="33"/>
      <c r="BB576" s="4" t="s">
        <v>243</v>
      </c>
    </row>
    <row r="577" spans="1:54" s="1" customFormat="1" ht="14.1" customHeight="1">
      <c r="A577" s="42" t="s">
        <v>892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38" t="s">
        <v>910</v>
      </c>
      <c r="N577" s="38"/>
      <c r="O577" s="38" t="s">
        <v>412</v>
      </c>
      <c r="P577" s="38"/>
      <c r="Q577" s="38"/>
      <c r="R577" s="38" t="s">
        <v>68</v>
      </c>
      <c r="S577" s="38"/>
      <c r="T577" s="38"/>
      <c r="U577" s="33">
        <f t="shared" si="405"/>
        <v>0</v>
      </c>
      <c r="V577" s="33"/>
      <c r="W577" s="34" t="s">
        <v>243</v>
      </c>
      <c r="X577" s="34"/>
      <c r="Y577" s="33">
        <f t="shared" si="406"/>
        <v>0</v>
      </c>
      <c r="Z577" s="33"/>
      <c r="AA577" s="4" t="s">
        <v>243</v>
      </c>
      <c r="AB577" s="33">
        <f t="shared" si="407"/>
        <v>0</v>
      </c>
      <c r="AC577" s="33"/>
      <c r="AD577" s="4" t="s">
        <v>243</v>
      </c>
      <c r="AE577" s="33">
        <f t="shared" si="408"/>
        <v>0</v>
      </c>
      <c r="AF577" s="33"/>
      <c r="AG577" s="4" t="s">
        <v>243</v>
      </c>
      <c r="AH577" s="33">
        <f t="shared" si="409"/>
        <v>0</v>
      </c>
      <c r="AI577" s="33"/>
      <c r="AJ577" s="4" t="s">
        <v>243</v>
      </c>
      <c r="AK577" s="33">
        <f t="shared" si="410"/>
        <v>0</v>
      </c>
      <c r="AL577" s="33"/>
      <c r="AM577" s="4" t="s">
        <v>243</v>
      </c>
      <c r="AN577" s="6">
        <f t="shared" si="411"/>
        <v>0</v>
      </c>
      <c r="AO577" s="34" t="s">
        <v>243</v>
      </c>
      <c r="AP577" s="34"/>
      <c r="AQ577" s="6">
        <f t="shared" si="412"/>
        <v>0</v>
      </c>
      <c r="AR577" s="4" t="s">
        <v>243</v>
      </c>
      <c r="AS577" s="6">
        <f t="shared" si="413"/>
        <v>0</v>
      </c>
      <c r="AT577" s="4" t="s">
        <v>243</v>
      </c>
      <c r="AU577" s="6">
        <f t="shared" si="414"/>
        <v>0</v>
      </c>
      <c r="AV577" s="4" t="s">
        <v>243</v>
      </c>
      <c r="AW577" s="6">
        <f t="shared" si="415"/>
        <v>0</v>
      </c>
      <c r="AX577" s="4" t="s">
        <v>243</v>
      </c>
      <c r="AY577" s="33">
        <f t="shared" si="416"/>
        <v>0</v>
      </c>
      <c r="AZ577" s="33"/>
      <c r="BA577" s="33"/>
      <c r="BB577" s="4" t="s">
        <v>243</v>
      </c>
    </row>
    <row r="578" spans="1:54" s="1" customFormat="1" ht="14.1" customHeight="1">
      <c r="A578" s="42" t="s">
        <v>894</v>
      </c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38" t="s">
        <v>911</v>
      </c>
      <c r="N578" s="38"/>
      <c r="O578" s="38" t="s">
        <v>896</v>
      </c>
      <c r="P578" s="38"/>
      <c r="Q578" s="38"/>
      <c r="R578" s="38" t="s">
        <v>68</v>
      </c>
      <c r="S578" s="38"/>
      <c r="T578" s="38"/>
      <c r="U578" s="33">
        <f t="shared" si="405"/>
        <v>0</v>
      </c>
      <c r="V578" s="33"/>
      <c r="W578" s="34" t="s">
        <v>243</v>
      </c>
      <c r="X578" s="34"/>
      <c r="Y578" s="33">
        <f t="shared" si="406"/>
        <v>0</v>
      </c>
      <c r="Z578" s="33"/>
      <c r="AA578" s="4" t="s">
        <v>243</v>
      </c>
      <c r="AB578" s="33">
        <f t="shared" si="407"/>
        <v>0</v>
      </c>
      <c r="AC578" s="33"/>
      <c r="AD578" s="4" t="s">
        <v>243</v>
      </c>
      <c r="AE578" s="33">
        <f t="shared" si="408"/>
        <v>0</v>
      </c>
      <c r="AF578" s="33"/>
      <c r="AG578" s="4" t="s">
        <v>243</v>
      </c>
      <c r="AH578" s="33">
        <f t="shared" si="409"/>
        <v>0</v>
      </c>
      <c r="AI578" s="33"/>
      <c r="AJ578" s="4" t="s">
        <v>243</v>
      </c>
      <c r="AK578" s="33">
        <f t="shared" si="410"/>
        <v>0</v>
      </c>
      <c r="AL578" s="33"/>
      <c r="AM578" s="4" t="s">
        <v>243</v>
      </c>
      <c r="AN578" s="6">
        <f t="shared" si="411"/>
        <v>0</v>
      </c>
      <c r="AO578" s="34" t="s">
        <v>243</v>
      </c>
      <c r="AP578" s="34"/>
      <c r="AQ578" s="6">
        <f t="shared" si="412"/>
        <v>0</v>
      </c>
      <c r="AR578" s="4" t="s">
        <v>243</v>
      </c>
      <c r="AS578" s="6">
        <f t="shared" si="413"/>
        <v>0</v>
      </c>
      <c r="AT578" s="4" t="s">
        <v>243</v>
      </c>
      <c r="AU578" s="6">
        <f t="shared" si="414"/>
        <v>0</v>
      </c>
      <c r="AV578" s="4" t="s">
        <v>243</v>
      </c>
      <c r="AW578" s="6">
        <f t="shared" si="415"/>
        <v>0</v>
      </c>
      <c r="AX578" s="4" t="s">
        <v>243</v>
      </c>
      <c r="AY578" s="33">
        <f t="shared" si="416"/>
        <v>0</v>
      </c>
      <c r="AZ578" s="33"/>
      <c r="BA578" s="33"/>
      <c r="BB578" s="4" t="s">
        <v>243</v>
      </c>
    </row>
    <row r="579" spans="1:54" s="1" customFormat="1" ht="14.1" customHeight="1">
      <c r="A579" s="42" t="s">
        <v>897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38" t="s">
        <v>912</v>
      </c>
      <c r="N579" s="38"/>
      <c r="O579" s="38" t="s">
        <v>412</v>
      </c>
      <c r="P579" s="38"/>
      <c r="Q579" s="38"/>
      <c r="R579" s="38" t="s">
        <v>68</v>
      </c>
      <c r="S579" s="38"/>
      <c r="T579" s="38"/>
      <c r="U579" s="33">
        <f t="shared" si="405"/>
        <v>0</v>
      </c>
      <c r="V579" s="33"/>
      <c r="W579" s="34" t="s">
        <v>243</v>
      </c>
      <c r="X579" s="34"/>
      <c r="Y579" s="33">
        <f t="shared" si="406"/>
        <v>0</v>
      </c>
      <c r="Z579" s="33"/>
      <c r="AA579" s="4" t="s">
        <v>243</v>
      </c>
      <c r="AB579" s="33">
        <f t="shared" si="407"/>
        <v>0</v>
      </c>
      <c r="AC579" s="33"/>
      <c r="AD579" s="4" t="s">
        <v>243</v>
      </c>
      <c r="AE579" s="33">
        <f t="shared" si="408"/>
        <v>0</v>
      </c>
      <c r="AF579" s="33"/>
      <c r="AG579" s="4" t="s">
        <v>243</v>
      </c>
      <c r="AH579" s="33">
        <f t="shared" si="409"/>
        <v>0</v>
      </c>
      <c r="AI579" s="33"/>
      <c r="AJ579" s="4" t="s">
        <v>243</v>
      </c>
      <c r="AK579" s="33">
        <f t="shared" si="410"/>
        <v>0</v>
      </c>
      <c r="AL579" s="33"/>
      <c r="AM579" s="4" t="s">
        <v>243</v>
      </c>
      <c r="AN579" s="6">
        <f t="shared" si="411"/>
        <v>0</v>
      </c>
      <c r="AO579" s="34" t="s">
        <v>243</v>
      </c>
      <c r="AP579" s="34"/>
      <c r="AQ579" s="6">
        <f t="shared" si="412"/>
        <v>0</v>
      </c>
      <c r="AR579" s="4" t="s">
        <v>243</v>
      </c>
      <c r="AS579" s="6">
        <f t="shared" si="413"/>
        <v>0</v>
      </c>
      <c r="AT579" s="4" t="s">
        <v>243</v>
      </c>
      <c r="AU579" s="6">
        <f t="shared" si="414"/>
        <v>0</v>
      </c>
      <c r="AV579" s="4" t="s">
        <v>243</v>
      </c>
      <c r="AW579" s="6">
        <f t="shared" si="415"/>
        <v>0</v>
      </c>
      <c r="AX579" s="4" t="s">
        <v>243</v>
      </c>
      <c r="AY579" s="33">
        <f t="shared" si="416"/>
        <v>0</v>
      </c>
      <c r="AZ579" s="33"/>
      <c r="BA579" s="33"/>
      <c r="BB579" s="4" t="s">
        <v>243</v>
      </c>
    </row>
    <row r="580" spans="1:54" s="1" customFormat="1" ht="14.1" customHeight="1">
      <c r="A580" s="41" t="s">
        <v>734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38" t="s">
        <v>913</v>
      </c>
      <c r="N580" s="38"/>
      <c r="O580" s="38" t="s">
        <v>467</v>
      </c>
      <c r="P580" s="38"/>
      <c r="Q580" s="38"/>
      <c r="R580" s="38" t="s">
        <v>68</v>
      </c>
      <c r="S580" s="38"/>
      <c r="T580" s="38"/>
      <c r="U580" s="33">
        <f t="shared" si="405"/>
        <v>0</v>
      </c>
      <c r="V580" s="33"/>
      <c r="W580" s="34" t="s">
        <v>243</v>
      </c>
      <c r="X580" s="34"/>
      <c r="Y580" s="33">
        <f t="shared" si="406"/>
        <v>0</v>
      </c>
      <c r="Z580" s="33"/>
      <c r="AA580" s="4" t="s">
        <v>243</v>
      </c>
      <c r="AB580" s="33">
        <f t="shared" si="407"/>
        <v>0</v>
      </c>
      <c r="AC580" s="33"/>
      <c r="AD580" s="4" t="s">
        <v>243</v>
      </c>
      <c r="AE580" s="33">
        <f t="shared" si="408"/>
        <v>0</v>
      </c>
      <c r="AF580" s="33"/>
      <c r="AG580" s="4" t="s">
        <v>243</v>
      </c>
      <c r="AH580" s="33">
        <f t="shared" si="409"/>
        <v>0</v>
      </c>
      <c r="AI580" s="33"/>
      <c r="AJ580" s="4" t="s">
        <v>243</v>
      </c>
      <c r="AK580" s="33">
        <f t="shared" si="410"/>
        <v>0</v>
      </c>
      <c r="AL580" s="33"/>
      <c r="AM580" s="4" t="s">
        <v>243</v>
      </c>
      <c r="AN580" s="6">
        <f t="shared" si="411"/>
        <v>0</v>
      </c>
      <c r="AO580" s="34" t="s">
        <v>243</v>
      </c>
      <c r="AP580" s="34"/>
      <c r="AQ580" s="6">
        <f t="shared" si="412"/>
        <v>0</v>
      </c>
      <c r="AR580" s="4" t="s">
        <v>243</v>
      </c>
      <c r="AS580" s="6">
        <f t="shared" si="413"/>
        <v>0</v>
      </c>
      <c r="AT580" s="4" t="s">
        <v>243</v>
      </c>
      <c r="AU580" s="6">
        <f t="shared" si="414"/>
        <v>0</v>
      </c>
      <c r="AV580" s="4" t="s">
        <v>243</v>
      </c>
      <c r="AW580" s="6">
        <f t="shared" si="415"/>
        <v>0</v>
      </c>
      <c r="AX580" s="4" t="s">
        <v>243</v>
      </c>
      <c r="AY580" s="33">
        <f t="shared" si="416"/>
        <v>0</v>
      </c>
      <c r="AZ580" s="33"/>
      <c r="BA580" s="33"/>
      <c r="BB580" s="4" t="s">
        <v>243</v>
      </c>
    </row>
    <row r="581" spans="1:54" s="1" customFormat="1" ht="14.1" customHeight="1">
      <c r="A581" s="41" t="s">
        <v>738</v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38" t="s">
        <v>914</v>
      </c>
      <c r="N581" s="38"/>
      <c r="O581" s="38" t="s">
        <v>741</v>
      </c>
      <c r="P581" s="38"/>
      <c r="Q581" s="38"/>
      <c r="R581" s="38" t="s">
        <v>68</v>
      </c>
      <c r="S581" s="38"/>
      <c r="T581" s="38"/>
      <c r="U581" s="33">
        <f t="shared" si="405"/>
        <v>0</v>
      </c>
      <c r="V581" s="33"/>
      <c r="W581" s="34" t="s">
        <v>243</v>
      </c>
      <c r="X581" s="34"/>
      <c r="Y581" s="33">
        <f t="shared" si="406"/>
        <v>0</v>
      </c>
      <c r="Z581" s="33"/>
      <c r="AA581" s="4" t="s">
        <v>243</v>
      </c>
      <c r="AB581" s="33">
        <f t="shared" si="407"/>
        <v>0</v>
      </c>
      <c r="AC581" s="33"/>
      <c r="AD581" s="4" t="s">
        <v>243</v>
      </c>
      <c r="AE581" s="33">
        <f t="shared" si="408"/>
        <v>0</v>
      </c>
      <c r="AF581" s="33"/>
      <c r="AG581" s="4" t="s">
        <v>243</v>
      </c>
      <c r="AH581" s="33">
        <f t="shared" si="409"/>
        <v>0</v>
      </c>
      <c r="AI581" s="33"/>
      <c r="AJ581" s="4" t="s">
        <v>243</v>
      </c>
      <c r="AK581" s="33">
        <f t="shared" si="410"/>
        <v>0</v>
      </c>
      <c r="AL581" s="33"/>
      <c r="AM581" s="4" t="s">
        <v>243</v>
      </c>
      <c r="AN581" s="6">
        <f t="shared" si="411"/>
        <v>0</v>
      </c>
      <c r="AO581" s="34" t="s">
        <v>243</v>
      </c>
      <c r="AP581" s="34"/>
      <c r="AQ581" s="6">
        <f t="shared" si="412"/>
        <v>0</v>
      </c>
      <c r="AR581" s="4" t="s">
        <v>243</v>
      </c>
      <c r="AS581" s="6">
        <f t="shared" si="413"/>
        <v>0</v>
      </c>
      <c r="AT581" s="4" t="s">
        <v>243</v>
      </c>
      <c r="AU581" s="6">
        <f t="shared" si="414"/>
        <v>0</v>
      </c>
      <c r="AV581" s="4" t="s">
        <v>243</v>
      </c>
      <c r="AW581" s="6">
        <f t="shared" si="415"/>
        <v>0</v>
      </c>
      <c r="AX581" s="4" t="s">
        <v>243</v>
      </c>
      <c r="AY581" s="33">
        <f t="shared" si="416"/>
        <v>0</v>
      </c>
      <c r="AZ581" s="33"/>
      <c r="BA581" s="33"/>
      <c r="BB581" s="4" t="s">
        <v>243</v>
      </c>
    </row>
    <row r="582" spans="1:54" s="1" customFormat="1" ht="14.1" customHeight="1">
      <c r="A582" s="41" t="s">
        <v>743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38" t="s">
        <v>915</v>
      </c>
      <c r="N582" s="38"/>
      <c r="O582" s="38" t="s">
        <v>67</v>
      </c>
      <c r="P582" s="38"/>
      <c r="Q582" s="38"/>
      <c r="R582" s="38" t="s">
        <v>68</v>
      </c>
      <c r="S582" s="38"/>
      <c r="T582" s="38"/>
      <c r="U582" s="33">
        <f t="shared" si="405"/>
        <v>0</v>
      </c>
      <c r="V582" s="33"/>
      <c r="W582" s="34" t="s">
        <v>243</v>
      </c>
      <c r="X582" s="34"/>
      <c r="Y582" s="33">
        <f t="shared" si="406"/>
        <v>0</v>
      </c>
      <c r="Z582" s="33"/>
      <c r="AA582" s="4" t="s">
        <v>243</v>
      </c>
      <c r="AB582" s="33">
        <f t="shared" si="407"/>
        <v>0</v>
      </c>
      <c r="AC582" s="33"/>
      <c r="AD582" s="4" t="s">
        <v>243</v>
      </c>
      <c r="AE582" s="33">
        <f t="shared" si="408"/>
        <v>0</v>
      </c>
      <c r="AF582" s="33"/>
      <c r="AG582" s="4" t="s">
        <v>243</v>
      </c>
      <c r="AH582" s="33">
        <f t="shared" si="409"/>
        <v>0</v>
      </c>
      <c r="AI582" s="33"/>
      <c r="AJ582" s="4" t="s">
        <v>243</v>
      </c>
      <c r="AK582" s="33">
        <f t="shared" si="410"/>
        <v>0</v>
      </c>
      <c r="AL582" s="33"/>
      <c r="AM582" s="4" t="s">
        <v>243</v>
      </c>
      <c r="AN582" s="6">
        <f t="shared" si="411"/>
        <v>0</v>
      </c>
      <c r="AO582" s="34" t="s">
        <v>243</v>
      </c>
      <c r="AP582" s="34"/>
      <c r="AQ582" s="6">
        <f t="shared" si="412"/>
        <v>0</v>
      </c>
      <c r="AR582" s="4" t="s">
        <v>243</v>
      </c>
      <c r="AS582" s="6">
        <f t="shared" si="413"/>
        <v>0</v>
      </c>
      <c r="AT582" s="4" t="s">
        <v>243</v>
      </c>
      <c r="AU582" s="6">
        <f t="shared" si="414"/>
        <v>0</v>
      </c>
      <c r="AV582" s="4" t="s">
        <v>243</v>
      </c>
      <c r="AW582" s="6">
        <f t="shared" si="415"/>
        <v>0</v>
      </c>
      <c r="AX582" s="4" t="s">
        <v>243</v>
      </c>
      <c r="AY582" s="33">
        <f t="shared" si="416"/>
        <v>0</v>
      </c>
      <c r="AZ582" s="33"/>
      <c r="BA582" s="33"/>
      <c r="BB582" s="4" t="s">
        <v>243</v>
      </c>
    </row>
    <row r="583" spans="1:54" s="1" customFormat="1" ht="14.1" customHeight="1">
      <c r="A583" s="37" t="s">
        <v>916</v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8" t="s">
        <v>917</v>
      </c>
      <c r="N583" s="38"/>
      <c r="O583" s="38" t="s">
        <v>67</v>
      </c>
      <c r="P583" s="38"/>
      <c r="Q583" s="38"/>
      <c r="R583" s="38" t="s">
        <v>68</v>
      </c>
      <c r="S583" s="38"/>
      <c r="T583" s="38"/>
      <c r="U583" s="33">
        <f t="shared" si="405"/>
        <v>0</v>
      </c>
      <c r="V583" s="33"/>
      <c r="W583" s="34" t="s">
        <v>243</v>
      </c>
      <c r="X583" s="34"/>
      <c r="Y583" s="34" t="s">
        <v>243</v>
      </c>
      <c r="Z583" s="34"/>
      <c r="AA583" s="4" t="s">
        <v>243</v>
      </c>
      <c r="AB583" s="34" t="s">
        <v>243</v>
      </c>
      <c r="AC583" s="34"/>
      <c r="AD583" s="4" t="s">
        <v>243</v>
      </c>
      <c r="AE583" s="34" t="s">
        <v>243</v>
      </c>
      <c r="AF583" s="34"/>
      <c r="AG583" s="4" t="s">
        <v>243</v>
      </c>
      <c r="AH583" s="34" t="s">
        <v>243</v>
      </c>
      <c r="AI583" s="34"/>
      <c r="AJ583" s="4" t="s">
        <v>243</v>
      </c>
      <c r="AK583" s="34" t="s">
        <v>243</v>
      </c>
      <c r="AL583" s="34"/>
      <c r="AM583" s="4" t="s">
        <v>243</v>
      </c>
      <c r="AN583" s="6">
        <f t="shared" si="411"/>
        <v>0</v>
      </c>
      <c r="AO583" s="34" t="s">
        <v>243</v>
      </c>
      <c r="AP583" s="34"/>
      <c r="AQ583" s="4" t="s">
        <v>243</v>
      </c>
      <c r="AR583" s="4" t="s">
        <v>243</v>
      </c>
      <c r="AS583" s="4" t="s">
        <v>243</v>
      </c>
      <c r="AT583" s="4" t="s">
        <v>243</v>
      </c>
      <c r="AU583" s="4" t="s">
        <v>243</v>
      </c>
      <c r="AV583" s="4" t="s">
        <v>243</v>
      </c>
      <c r="AW583" s="4" t="s">
        <v>243</v>
      </c>
      <c r="AX583" s="4" t="s">
        <v>243</v>
      </c>
      <c r="AY583" s="34" t="s">
        <v>243</v>
      </c>
      <c r="AZ583" s="34"/>
      <c r="BA583" s="34"/>
      <c r="BB583" s="4" t="s">
        <v>243</v>
      </c>
    </row>
    <row r="584" spans="1:54" s="1" customFormat="1" ht="24" customHeight="1">
      <c r="A584" s="41" t="s">
        <v>918</v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38" t="s">
        <v>919</v>
      </c>
      <c r="N584" s="38"/>
      <c r="O584" s="38" t="s">
        <v>67</v>
      </c>
      <c r="P584" s="38"/>
      <c r="Q584" s="38"/>
      <c r="R584" s="38" t="s">
        <v>68</v>
      </c>
      <c r="S584" s="38"/>
      <c r="T584" s="38"/>
      <c r="U584" s="33">
        <f t="shared" si="405"/>
        <v>0</v>
      </c>
      <c r="V584" s="33"/>
      <c r="W584" s="34" t="s">
        <v>243</v>
      </c>
      <c r="X584" s="34"/>
      <c r="Y584" s="33">
        <f>0</f>
        <v>0</v>
      </c>
      <c r="Z584" s="33"/>
      <c r="AA584" s="4" t="s">
        <v>243</v>
      </c>
      <c r="AB584" s="33">
        <f>0</f>
        <v>0</v>
      </c>
      <c r="AC584" s="33"/>
      <c r="AD584" s="4" t="s">
        <v>243</v>
      </c>
      <c r="AE584" s="33">
        <f>0</f>
        <v>0</v>
      </c>
      <c r="AF584" s="33"/>
      <c r="AG584" s="4" t="s">
        <v>243</v>
      </c>
      <c r="AH584" s="33">
        <f>0</f>
        <v>0</v>
      </c>
      <c r="AI584" s="33"/>
      <c r="AJ584" s="4" t="s">
        <v>243</v>
      </c>
      <c r="AK584" s="33">
        <f>0</f>
        <v>0</v>
      </c>
      <c r="AL584" s="33"/>
      <c r="AM584" s="4" t="s">
        <v>243</v>
      </c>
      <c r="AN584" s="6">
        <f t="shared" si="411"/>
        <v>0</v>
      </c>
      <c r="AO584" s="34" t="s">
        <v>243</v>
      </c>
      <c r="AP584" s="34"/>
      <c r="AQ584" s="6">
        <f>0</f>
        <v>0</v>
      </c>
      <c r="AR584" s="4" t="s">
        <v>243</v>
      </c>
      <c r="AS584" s="6">
        <f>0</f>
        <v>0</v>
      </c>
      <c r="AT584" s="4" t="s">
        <v>243</v>
      </c>
      <c r="AU584" s="6">
        <f>0</f>
        <v>0</v>
      </c>
      <c r="AV584" s="4" t="s">
        <v>243</v>
      </c>
      <c r="AW584" s="6">
        <f>0</f>
        <v>0</v>
      </c>
      <c r="AX584" s="4" t="s">
        <v>243</v>
      </c>
      <c r="AY584" s="33">
        <f>0</f>
        <v>0</v>
      </c>
      <c r="AZ584" s="33"/>
      <c r="BA584" s="33"/>
      <c r="BB584" s="4" t="s">
        <v>243</v>
      </c>
    </row>
    <row r="585" spans="1:54" s="1" customFormat="1" ht="14.1" customHeight="1">
      <c r="A585" s="47" t="s">
        <v>920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36" t="s">
        <v>16</v>
      </c>
      <c r="N585" s="36"/>
      <c r="O585" s="36" t="s">
        <v>16</v>
      </c>
      <c r="P585" s="36"/>
      <c r="Q585" s="36"/>
      <c r="R585" s="36" t="s">
        <v>16</v>
      </c>
      <c r="S585" s="36"/>
      <c r="T585" s="36"/>
      <c r="U585" s="29" t="s">
        <v>16</v>
      </c>
      <c r="V585" s="29"/>
      <c r="W585" s="29" t="s">
        <v>16</v>
      </c>
      <c r="X585" s="29"/>
      <c r="Y585" s="29" t="s">
        <v>16</v>
      </c>
      <c r="Z585" s="29"/>
      <c r="AA585" s="7" t="s">
        <v>16</v>
      </c>
      <c r="AB585" s="29" t="s">
        <v>16</v>
      </c>
      <c r="AC585" s="29"/>
      <c r="AD585" s="7" t="s">
        <v>16</v>
      </c>
      <c r="AE585" s="29" t="s">
        <v>16</v>
      </c>
      <c r="AF585" s="29"/>
      <c r="AG585" s="7" t="s">
        <v>16</v>
      </c>
      <c r="AH585" s="29" t="s">
        <v>16</v>
      </c>
      <c r="AI585" s="29"/>
      <c r="AJ585" s="7" t="s">
        <v>16</v>
      </c>
      <c r="AK585" s="29" t="s">
        <v>16</v>
      </c>
      <c r="AL585" s="29"/>
      <c r="AM585" s="7" t="s">
        <v>16</v>
      </c>
      <c r="AN585" s="7" t="s">
        <v>16</v>
      </c>
      <c r="AO585" s="29" t="s">
        <v>16</v>
      </c>
      <c r="AP585" s="29"/>
      <c r="AQ585" s="7" t="s">
        <v>16</v>
      </c>
      <c r="AR585" s="7" t="s">
        <v>16</v>
      </c>
      <c r="AS585" s="7" t="s">
        <v>16</v>
      </c>
      <c r="AT585" s="7" t="s">
        <v>16</v>
      </c>
      <c r="AU585" s="7" t="s">
        <v>16</v>
      </c>
      <c r="AV585" s="7" t="s">
        <v>16</v>
      </c>
      <c r="AW585" s="7" t="s">
        <v>16</v>
      </c>
      <c r="AX585" s="7" t="s">
        <v>16</v>
      </c>
      <c r="AY585" s="29" t="s">
        <v>16</v>
      </c>
      <c r="AZ585" s="29"/>
      <c r="BA585" s="29"/>
      <c r="BB585" s="7" t="s">
        <v>16</v>
      </c>
    </row>
    <row r="586" spans="1:54" s="1" customFormat="1" ht="14.1" customHeight="1">
      <c r="A586" s="46" t="s">
        <v>921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31" t="s">
        <v>922</v>
      </c>
      <c r="N586" s="31"/>
      <c r="O586" s="31" t="s">
        <v>67</v>
      </c>
      <c r="P586" s="31"/>
      <c r="Q586" s="31"/>
      <c r="R586" s="31" t="s">
        <v>68</v>
      </c>
      <c r="S586" s="31"/>
      <c r="T586" s="31"/>
      <c r="U586" s="27">
        <f t="shared" ref="U586:U602" si="417">0</f>
        <v>0</v>
      </c>
      <c r="V586" s="27"/>
      <c r="W586" s="28" t="s">
        <v>243</v>
      </c>
      <c r="X586" s="28"/>
      <c r="Y586" s="27">
        <f t="shared" ref="Y586:Y602" si="418">0</f>
        <v>0</v>
      </c>
      <c r="Z586" s="27"/>
      <c r="AA586" s="14" t="s">
        <v>243</v>
      </c>
      <c r="AB586" s="27">
        <f t="shared" ref="AB586:AB602" si="419">0</f>
        <v>0</v>
      </c>
      <c r="AC586" s="27"/>
      <c r="AD586" s="14" t="s">
        <v>243</v>
      </c>
      <c r="AE586" s="27">
        <f t="shared" ref="AE586:AE602" si="420">0</f>
        <v>0</v>
      </c>
      <c r="AF586" s="27"/>
      <c r="AG586" s="14" t="s">
        <v>243</v>
      </c>
      <c r="AH586" s="27">
        <f t="shared" ref="AH586:AH602" si="421">0</f>
        <v>0</v>
      </c>
      <c r="AI586" s="27"/>
      <c r="AJ586" s="14" t="s">
        <v>243</v>
      </c>
      <c r="AK586" s="27">
        <f t="shared" ref="AK586:AK602" si="422">0</f>
        <v>0</v>
      </c>
      <c r="AL586" s="27"/>
      <c r="AM586" s="14" t="s">
        <v>243</v>
      </c>
      <c r="AN586" s="8">
        <f t="shared" ref="AN586:AN602" si="423">0</f>
        <v>0</v>
      </c>
      <c r="AO586" s="28" t="s">
        <v>243</v>
      </c>
      <c r="AP586" s="28"/>
      <c r="AQ586" s="8">
        <f t="shared" ref="AQ586:AQ602" si="424">0</f>
        <v>0</v>
      </c>
      <c r="AR586" s="14" t="s">
        <v>243</v>
      </c>
      <c r="AS586" s="8">
        <f t="shared" ref="AS586:AS602" si="425">0</f>
        <v>0</v>
      </c>
      <c r="AT586" s="14" t="s">
        <v>243</v>
      </c>
      <c r="AU586" s="8">
        <f t="shared" ref="AU586:AU602" si="426">0</f>
        <v>0</v>
      </c>
      <c r="AV586" s="14" t="s">
        <v>243</v>
      </c>
      <c r="AW586" s="8">
        <f t="shared" ref="AW586:AW602" si="427">0</f>
        <v>0</v>
      </c>
      <c r="AX586" s="14" t="s">
        <v>243</v>
      </c>
      <c r="AY586" s="27">
        <f t="shared" ref="AY586:AY602" si="428">0</f>
        <v>0</v>
      </c>
      <c r="AZ586" s="27"/>
      <c r="BA586" s="27"/>
      <c r="BB586" s="14" t="s">
        <v>243</v>
      </c>
    </row>
    <row r="587" spans="1:54" s="1" customFormat="1" ht="24" customHeight="1">
      <c r="A587" s="45" t="s">
        <v>923</v>
      </c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38" t="s">
        <v>924</v>
      </c>
      <c r="N587" s="38"/>
      <c r="O587" s="38" t="s">
        <v>67</v>
      </c>
      <c r="P587" s="38"/>
      <c r="Q587" s="38"/>
      <c r="R587" s="38" t="s">
        <v>68</v>
      </c>
      <c r="S587" s="38"/>
      <c r="T587" s="38"/>
      <c r="U587" s="33">
        <f t="shared" si="417"/>
        <v>0</v>
      </c>
      <c r="V587" s="33"/>
      <c r="W587" s="34" t="s">
        <v>243</v>
      </c>
      <c r="X587" s="34"/>
      <c r="Y587" s="33">
        <f t="shared" si="418"/>
        <v>0</v>
      </c>
      <c r="Z587" s="33"/>
      <c r="AA587" s="4" t="s">
        <v>243</v>
      </c>
      <c r="AB587" s="33">
        <f t="shared" si="419"/>
        <v>0</v>
      </c>
      <c r="AC587" s="33"/>
      <c r="AD587" s="4" t="s">
        <v>243</v>
      </c>
      <c r="AE587" s="33">
        <f t="shared" si="420"/>
        <v>0</v>
      </c>
      <c r="AF587" s="33"/>
      <c r="AG587" s="4" t="s">
        <v>243</v>
      </c>
      <c r="AH587" s="33">
        <f t="shared" si="421"/>
        <v>0</v>
      </c>
      <c r="AI587" s="33"/>
      <c r="AJ587" s="4" t="s">
        <v>243</v>
      </c>
      <c r="AK587" s="33">
        <f t="shared" si="422"/>
        <v>0</v>
      </c>
      <c r="AL587" s="33"/>
      <c r="AM587" s="4" t="s">
        <v>243</v>
      </c>
      <c r="AN587" s="6">
        <f t="shared" si="423"/>
        <v>0</v>
      </c>
      <c r="AO587" s="34" t="s">
        <v>243</v>
      </c>
      <c r="AP587" s="34"/>
      <c r="AQ587" s="6">
        <f t="shared" si="424"/>
        <v>0</v>
      </c>
      <c r="AR587" s="4" t="s">
        <v>243</v>
      </c>
      <c r="AS587" s="6">
        <f t="shared" si="425"/>
        <v>0</v>
      </c>
      <c r="AT587" s="4" t="s">
        <v>243</v>
      </c>
      <c r="AU587" s="6">
        <f t="shared" si="426"/>
        <v>0</v>
      </c>
      <c r="AV587" s="4" t="s">
        <v>243</v>
      </c>
      <c r="AW587" s="6">
        <f t="shared" si="427"/>
        <v>0</v>
      </c>
      <c r="AX587" s="4" t="s">
        <v>243</v>
      </c>
      <c r="AY587" s="33">
        <f t="shared" si="428"/>
        <v>0</v>
      </c>
      <c r="AZ587" s="33"/>
      <c r="BA587" s="33"/>
      <c r="BB587" s="4" t="s">
        <v>243</v>
      </c>
    </row>
    <row r="588" spans="1:54" s="1" customFormat="1" ht="24" customHeight="1">
      <c r="A588" s="45" t="s">
        <v>925</v>
      </c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38" t="s">
        <v>926</v>
      </c>
      <c r="N588" s="38"/>
      <c r="O588" s="38" t="s">
        <v>67</v>
      </c>
      <c r="P588" s="38"/>
      <c r="Q588" s="38"/>
      <c r="R588" s="38" t="s">
        <v>68</v>
      </c>
      <c r="S588" s="38"/>
      <c r="T588" s="38"/>
      <c r="U588" s="33">
        <f t="shared" si="417"/>
        <v>0</v>
      </c>
      <c r="V588" s="33"/>
      <c r="W588" s="34" t="s">
        <v>243</v>
      </c>
      <c r="X588" s="34"/>
      <c r="Y588" s="33">
        <f t="shared" si="418"/>
        <v>0</v>
      </c>
      <c r="Z588" s="33"/>
      <c r="AA588" s="4" t="s">
        <v>243</v>
      </c>
      <c r="AB588" s="33">
        <f t="shared" si="419"/>
        <v>0</v>
      </c>
      <c r="AC588" s="33"/>
      <c r="AD588" s="4" t="s">
        <v>243</v>
      </c>
      <c r="AE588" s="33">
        <f t="shared" si="420"/>
        <v>0</v>
      </c>
      <c r="AF588" s="33"/>
      <c r="AG588" s="4" t="s">
        <v>243</v>
      </c>
      <c r="AH588" s="33">
        <f t="shared" si="421"/>
        <v>0</v>
      </c>
      <c r="AI588" s="33"/>
      <c r="AJ588" s="4" t="s">
        <v>243</v>
      </c>
      <c r="AK588" s="33">
        <f t="shared" si="422"/>
        <v>0</v>
      </c>
      <c r="AL588" s="33"/>
      <c r="AM588" s="4" t="s">
        <v>243</v>
      </c>
      <c r="AN588" s="6">
        <f t="shared" si="423"/>
        <v>0</v>
      </c>
      <c r="AO588" s="34" t="s">
        <v>243</v>
      </c>
      <c r="AP588" s="34"/>
      <c r="AQ588" s="6">
        <f t="shared" si="424"/>
        <v>0</v>
      </c>
      <c r="AR588" s="4" t="s">
        <v>243</v>
      </c>
      <c r="AS588" s="6">
        <f t="shared" si="425"/>
        <v>0</v>
      </c>
      <c r="AT588" s="4" t="s">
        <v>243</v>
      </c>
      <c r="AU588" s="6">
        <f t="shared" si="426"/>
        <v>0</v>
      </c>
      <c r="AV588" s="4" t="s">
        <v>243</v>
      </c>
      <c r="AW588" s="6">
        <f t="shared" si="427"/>
        <v>0</v>
      </c>
      <c r="AX588" s="4" t="s">
        <v>243</v>
      </c>
      <c r="AY588" s="33">
        <f t="shared" si="428"/>
        <v>0</v>
      </c>
      <c r="AZ588" s="33"/>
      <c r="BA588" s="33"/>
      <c r="BB588" s="4" t="s">
        <v>243</v>
      </c>
    </row>
    <row r="589" spans="1:54" s="1" customFormat="1" ht="24" customHeight="1">
      <c r="A589" s="45" t="s">
        <v>927</v>
      </c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38" t="s">
        <v>928</v>
      </c>
      <c r="N589" s="38"/>
      <c r="O589" s="38" t="s">
        <v>67</v>
      </c>
      <c r="P589" s="38"/>
      <c r="Q589" s="38"/>
      <c r="R589" s="38" t="s">
        <v>68</v>
      </c>
      <c r="S589" s="38"/>
      <c r="T589" s="38"/>
      <c r="U589" s="33">
        <f t="shared" si="417"/>
        <v>0</v>
      </c>
      <c r="V589" s="33"/>
      <c r="W589" s="34" t="s">
        <v>243</v>
      </c>
      <c r="X589" s="34"/>
      <c r="Y589" s="33">
        <f t="shared" si="418"/>
        <v>0</v>
      </c>
      <c r="Z589" s="33"/>
      <c r="AA589" s="4" t="s">
        <v>243</v>
      </c>
      <c r="AB589" s="33">
        <f t="shared" si="419"/>
        <v>0</v>
      </c>
      <c r="AC589" s="33"/>
      <c r="AD589" s="4" t="s">
        <v>243</v>
      </c>
      <c r="AE589" s="33">
        <f t="shared" si="420"/>
        <v>0</v>
      </c>
      <c r="AF589" s="33"/>
      <c r="AG589" s="4" t="s">
        <v>243</v>
      </c>
      <c r="AH589" s="33">
        <f t="shared" si="421"/>
        <v>0</v>
      </c>
      <c r="AI589" s="33"/>
      <c r="AJ589" s="4" t="s">
        <v>243</v>
      </c>
      <c r="AK589" s="33">
        <f t="shared" si="422"/>
        <v>0</v>
      </c>
      <c r="AL589" s="33"/>
      <c r="AM589" s="4" t="s">
        <v>243</v>
      </c>
      <c r="AN589" s="6">
        <f t="shared" si="423"/>
        <v>0</v>
      </c>
      <c r="AO589" s="34" t="s">
        <v>243</v>
      </c>
      <c r="AP589" s="34"/>
      <c r="AQ589" s="6">
        <f t="shared" si="424"/>
        <v>0</v>
      </c>
      <c r="AR589" s="4" t="s">
        <v>243</v>
      </c>
      <c r="AS589" s="6">
        <f t="shared" si="425"/>
        <v>0</v>
      </c>
      <c r="AT589" s="4" t="s">
        <v>243</v>
      </c>
      <c r="AU589" s="6">
        <f t="shared" si="426"/>
        <v>0</v>
      </c>
      <c r="AV589" s="4" t="s">
        <v>243</v>
      </c>
      <c r="AW589" s="6">
        <f t="shared" si="427"/>
        <v>0</v>
      </c>
      <c r="AX589" s="4" t="s">
        <v>243</v>
      </c>
      <c r="AY589" s="33">
        <f t="shared" si="428"/>
        <v>0</v>
      </c>
      <c r="AZ589" s="33"/>
      <c r="BA589" s="33"/>
      <c r="BB589" s="4" t="s">
        <v>243</v>
      </c>
    </row>
    <row r="590" spans="1:54" s="1" customFormat="1" ht="24" customHeight="1">
      <c r="A590" s="45" t="s">
        <v>929</v>
      </c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38" t="s">
        <v>930</v>
      </c>
      <c r="N590" s="38"/>
      <c r="O590" s="38" t="s">
        <v>67</v>
      </c>
      <c r="P590" s="38"/>
      <c r="Q590" s="38"/>
      <c r="R590" s="38" t="s">
        <v>68</v>
      </c>
      <c r="S590" s="38"/>
      <c r="T590" s="38"/>
      <c r="U590" s="33">
        <f t="shared" si="417"/>
        <v>0</v>
      </c>
      <c r="V590" s="33"/>
      <c r="W590" s="34" t="s">
        <v>243</v>
      </c>
      <c r="X590" s="34"/>
      <c r="Y590" s="33">
        <f t="shared" si="418"/>
        <v>0</v>
      </c>
      <c r="Z590" s="33"/>
      <c r="AA590" s="4" t="s">
        <v>243</v>
      </c>
      <c r="AB590" s="33">
        <f t="shared" si="419"/>
        <v>0</v>
      </c>
      <c r="AC590" s="33"/>
      <c r="AD590" s="4" t="s">
        <v>243</v>
      </c>
      <c r="AE590" s="33">
        <f t="shared" si="420"/>
        <v>0</v>
      </c>
      <c r="AF590" s="33"/>
      <c r="AG590" s="4" t="s">
        <v>243</v>
      </c>
      <c r="AH590" s="33">
        <f t="shared" si="421"/>
        <v>0</v>
      </c>
      <c r="AI590" s="33"/>
      <c r="AJ590" s="4" t="s">
        <v>243</v>
      </c>
      <c r="AK590" s="33">
        <f t="shared" si="422"/>
        <v>0</v>
      </c>
      <c r="AL590" s="33"/>
      <c r="AM590" s="4" t="s">
        <v>243</v>
      </c>
      <c r="AN590" s="6">
        <f t="shared" si="423"/>
        <v>0</v>
      </c>
      <c r="AO590" s="34" t="s">
        <v>243</v>
      </c>
      <c r="AP590" s="34"/>
      <c r="AQ590" s="6">
        <f t="shared" si="424"/>
        <v>0</v>
      </c>
      <c r="AR590" s="4" t="s">
        <v>243</v>
      </c>
      <c r="AS590" s="6">
        <f t="shared" si="425"/>
        <v>0</v>
      </c>
      <c r="AT590" s="4" t="s">
        <v>243</v>
      </c>
      <c r="AU590" s="6">
        <f t="shared" si="426"/>
        <v>0</v>
      </c>
      <c r="AV590" s="4" t="s">
        <v>243</v>
      </c>
      <c r="AW590" s="6">
        <f t="shared" si="427"/>
        <v>0</v>
      </c>
      <c r="AX590" s="4" t="s">
        <v>243</v>
      </c>
      <c r="AY590" s="33">
        <f t="shared" si="428"/>
        <v>0</v>
      </c>
      <c r="AZ590" s="33"/>
      <c r="BA590" s="33"/>
      <c r="BB590" s="4" t="s">
        <v>243</v>
      </c>
    </row>
    <row r="591" spans="1:54" s="1" customFormat="1" ht="33.950000000000003" customHeight="1">
      <c r="A591" s="45" t="s">
        <v>931</v>
      </c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38" t="s">
        <v>932</v>
      </c>
      <c r="N591" s="38"/>
      <c r="O591" s="38" t="s">
        <v>67</v>
      </c>
      <c r="P591" s="38"/>
      <c r="Q591" s="38"/>
      <c r="R591" s="38" t="s">
        <v>68</v>
      </c>
      <c r="S591" s="38"/>
      <c r="T591" s="38"/>
      <c r="U591" s="33">
        <f t="shared" si="417"/>
        <v>0</v>
      </c>
      <c r="V591" s="33"/>
      <c r="W591" s="34" t="s">
        <v>243</v>
      </c>
      <c r="X591" s="34"/>
      <c r="Y591" s="33">
        <f t="shared" si="418"/>
        <v>0</v>
      </c>
      <c r="Z591" s="33"/>
      <c r="AA591" s="4" t="s">
        <v>243</v>
      </c>
      <c r="AB591" s="33">
        <f t="shared" si="419"/>
        <v>0</v>
      </c>
      <c r="AC591" s="33"/>
      <c r="AD591" s="4" t="s">
        <v>243</v>
      </c>
      <c r="AE591" s="33">
        <f t="shared" si="420"/>
        <v>0</v>
      </c>
      <c r="AF591" s="33"/>
      <c r="AG591" s="4" t="s">
        <v>243</v>
      </c>
      <c r="AH591" s="33">
        <f t="shared" si="421"/>
        <v>0</v>
      </c>
      <c r="AI591" s="33"/>
      <c r="AJ591" s="4" t="s">
        <v>243</v>
      </c>
      <c r="AK591" s="33">
        <f t="shared" si="422"/>
        <v>0</v>
      </c>
      <c r="AL591" s="33"/>
      <c r="AM591" s="4" t="s">
        <v>243</v>
      </c>
      <c r="AN591" s="6">
        <f t="shared" si="423"/>
        <v>0</v>
      </c>
      <c r="AO591" s="34" t="s">
        <v>243</v>
      </c>
      <c r="AP591" s="34"/>
      <c r="AQ591" s="6">
        <f t="shared" si="424"/>
        <v>0</v>
      </c>
      <c r="AR591" s="4" t="s">
        <v>243</v>
      </c>
      <c r="AS591" s="6">
        <f t="shared" si="425"/>
        <v>0</v>
      </c>
      <c r="AT591" s="4" t="s">
        <v>243</v>
      </c>
      <c r="AU591" s="6">
        <f t="shared" si="426"/>
        <v>0</v>
      </c>
      <c r="AV591" s="4" t="s">
        <v>243</v>
      </c>
      <c r="AW591" s="6">
        <f t="shared" si="427"/>
        <v>0</v>
      </c>
      <c r="AX591" s="4" t="s">
        <v>243</v>
      </c>
      <c r="AY591" s="33">
        <f t="shared" si="428"/>
        <v>0</v>
      </c>
      <c r="AZ591" s="33"/>
      <c r="BA591" s="33"/>
      <c r="BB591" s="4" t="s">
        <v>243</v>
      </c>
    </row>
    <row r="592" spans="1:54" s="1" customFormat="1" ht="33.950000000000003" customHeight="1">
      <c r="A592" s="45" t="s">
        <v>933</v>
      </c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38" t="s">
        <v>934</v>
      </c>
      <c r="N592" s="38"/>
      <c r="O592" s="38" t="s">
        <v>67</v>
      </c>
      <c r="P592" s="38"/>
      <c r="Q592" s="38"/>
      <c r="R592" s="38" t="s">
        <v>68</v>
      </c>
      <c r="S592" s="38"/>
      <c r="T592" s="38"/>
      <c r="U592" s="33">
        <f t="shared" si="417"/>
        <v>0</v>
      </c>
      <c r="V592" s="33"/>
      <c r="W592" s="34" t="s">
        <v>243</v>
      </c>
      <c r="X592" s="34"/>
      <c r="Y592" s="33">
        <f t="shared" si="418"/>
        <v>0</v>
      </c>
      <c r="Z592" s="33"/>
      <c r="AA592" s="4" t="s">
        <v>243</v>
      </c>
      <c r="AB592" s="33">
        <f t="shared" si="419"/>
        <v>0</v>
      </c>
      <c r="AC592" s="33"/>
      <c r="AD592" s="4" t="s">
        <v>243</v>
      </c>
      <c r="AE592" s="33">
        <f t="shared" si="420"/>
        <v>0</v>
      </c>
      <c r="AF592" s="33"/>
      <c r="AG592" s="4" t="s">
        <v>243</v>
      </c>
      <c r="AH592" s="33">
        <f t="shared" si="421"/>
        <v>0</v>
      </c>
      <c r="AI592" s="33"/>
      <c r="AJ592" s="4" t="s">
        <v>243</v>
      </c>
      <c r="AK592" s="33">
        <f t="shared" si="422"/>
        <v>0</v>
      </c>
      <c r="AL592" s="33"/>
      <c r="AM592" s="4" t="s">
        <v>243</v>
      </c>
      <c r="AN592" s="6">
        <f t="shared" si="423"/>
        <v>0</v>
      </c>
      <c r="AO592" s="34" t="s">
        <v>243</v>
      </c>
      <c r="AP592" s="34"/>
      <c r="AQ592" s="6">
        <f t="shared" si="424"/>
        <v>0</v>
      </c>
      <c r="AR592" s="4" t="s">
        <v>243</v>
      </c>
      <c r="AS592" s="6">
        <f t="shared" si="425"/>
        <v>0</v>
      </c>
      <c r="AT592" s="4" t="s">
        <v>243</v>
      </c>
      <c r="AU592" s="6">
        <f t="shared" si="426"/>
        <v>0</v>
      </c>
      <c r="AV592" s="4" t="s">
        <v>243</v>
      </c>
      <c r="AW592" s="6">
        <f t="shared" si="427"/>
        <v>0</v>
      </c>
      <c r="AX592" s="4" t="s">
        <v>243</v>
      </c>
      <c r="AY592" s="33">
        <f t="shared" si="428"/>
        <v>0</v>
      </c>
      <c r="AZ592" s="33"/>
      <c r="BA592" s="33"/>
      <c r="BB592" s="4" t="s">
        <v>243</v>
      </c>
    </row>
    <row r="593" spans="1:54" s="1" customFormat="1" ht="24" customHeight="1">
      <c r="A593" s="45" t="s">
        <v>935</v>
      </c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38" t="s">
        <v>936</v>
      </c>
      <c r="N593" s="38"/>
      <c r="O593" s="38" t="s">
        <v>67</v>
      </c>
      <c r="P593" s="38"/>
      <c r="Q593" s="38"/>
      <c r="R593" s="38" t="s">
        <v>68</v>
      </c>
      <c r="S593" s="38"/>
      <c r="T593" s="38"/>
      <c r="U593" s="33">
        <f t="shared" si="417"/>
        <v>0</v>
      </c>
      <c r="V593" s="33"/>
      <c r="W593" s="33">
        <f>0</f>
        <v>0</v>
      </c>
      <c r="X593" s="33"/>
      <c r="Y593" s="33">
        <f t="shared" si="418"/>
        <v>0</v>
      </c>
      <c r="Z593" s="33"/>
      <c r="AA593" s="6">
        <f>0</f>
        <v>0</v>
      </c>
      <c r="AB593" s="33">
        <f t="shared" si="419"/>
        <v>0</v>
      </c>
      <c r="AC593" s="33"/>
      <c r="AD593" s="6">
        <f>0</f>
        <v>0</v>
      </c>
      <c r="AE593" s="33">
        <f t="shared" si="420"/>
        <v>0</v>
      </c>
      <c r="AF593" s="33"/>
      <c r="AG593" s="6">
        <f>0</f>
        <v>0</v>
      </c>
      <c r="AH593" s="33">
        <f t="shared" si="421"/>
        <v>0</v>
      </c>
      <c r="AI593" s="33"/>
      <c r="AJ593" s="6">
        <f>0</f>
        <v>0</v>
      </c>
      <c r="AK593" s="33">
        <f t="shared" si="422"/>
        <v>0</v>
      </c>
      <c r="AL593" s="33"/>
      <c r="AM593" s="6">
        <f>0</f>
        <v>0</v>
      </c>
      <c r="AN593" s="6">
        <f t="shared" si="423"/>
        <v>0</v>
      </c>
      <c r="AO593" s="33">
        <f>0</f>
        <v>0</v>
      </c>
      <c r="AP593" s="33"/>
      <c r="AQ593" s="6">
        <f t="shared" si="424"/>
        <v>0</v>
      </c>
      <c r="AR593" s="6">
        <f>0</f>
        <v>0</v>
      </c>
      <c r="AS593" s="6">
        <f t="shared" si="425"/>
        <v>0</v>
      </c>
      <c r="AT593" s="6">
        <f>0</f>
        <v>0</v>
      </c>
      <c r="AU593" s="6">
        <f t="shared" si="426"/>
        <v>0</v>
      </c>
      <c r="AV593" s="6">
        <f>0</f>
        <v>0</v>
      </c>
      <c r="AW593" s="6">
        <f t="shared" si="427"/>
        <v>0</v>
      </c>
      <c r="AX593" s="6">
        <f>0</f>
        <v>0</v>
      </c>
      <c r="AY593" s="33">
        <f t="shared" si="428"/>
        <v>0</v>
      </c>
      <c r="AZ593" s="33"/>
      <c r="BA593" s="33"/>
      <c r="BB593" s="6">
        <f>0</f>
        <v>0</v>
      </c>
    </row>
    <row r="594" spans="1:54" s="1" customFormat="1" ht="14.1" customHeight="1">
      <c r="A594" s="45" t="s">
        <v>937</v>
      </c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38" t="s">
        <v>938</v>
      </c>
      <c r="N594" s="38"/>
      <c r="O594" s="38" t="s">
        <v>67</v>
      </c>
      <c r="P594" s="38"/>
      <c r="Q594" s="38"/>
      <c r="R594" s="38" t="s">
        <v>68</v>
      </c>
      <c r="S594" s="38"/>
      <c r="T594" s="38"/>
      <c r="U594" s="33">
        <f t="shared" si="417"/>
        <v>0</v>
      </c>
      <c r="V594" s="33"/>
      <c r="W594" s="34" t="s">
        <v>243</v>
      </c>
      <c r="X594" s="34"/>
      <c r="Y594" s="33">
        <f t="shared" si="418"/>
        <v>0</v>
      </c>
      <c r="Z594" s="33"/>
      <c r="AA594" s="4" t="s">
        <v>243</v>
      </c>
      <c r="AB594" s="33">
        <f t="shared" si="419"/>
        <v>0</v>
      </c>
      <c r="AC594" s="33"/>
      <c r="AD594" s="4" t="s">
        <v>243</v>
      </c>
      <c r="AE594" s="33">
        <f t="shared" si="420"/>
        <v>0</v>
      </c>
      <c r="AF594" s="33"/>
      <c r="AG594" s="4" t="s">
        <v>243</v>
      </c>
      <c r="AH594" s="33">
        <f t="shared" si="421"/>
        <v>0</v>
      </c>
      <c r="AI594" s="33"/>
      <c r="AJ594" s="4" t="s">
        <v>243</v>
      </c>
      <c r="AK594" s="33">
        <f t="shared" si="422"/>
        <v>0</v>
      </c>
      <c r="AL594" s="33"/>
      <c r="AM594" s="4" t="s">
        <v>243</v>
      </c>
      <c r="AN594" s="6">
        <f t="shared" si="423"/>
        <v>0</v>
      </c>
      <c r="AO594" s="34" t="s">
        <v>243</v>
      </c>
      <c r="AP594" s="34"/>
      <c r="AQ594" s="6">
        <f t="shared" si="424"/>
        <v>0</v>
      </c>
      <c r="AR594" s="4" t="s">
        <v>243</v>
      </c>
      <c r="AS594" s="6">
        <f t="shared" si="425"/>
        <v>0</v>
      </c>
      <c r="AT594" s="4" t="s">
        <v>243</v>
      </c>
      <c r="AU594" s="6">
        <f t="shared" si="426"/>
        <v>0</v>
      </c>
      <c r="AV594" s="4" t="s">
        <v>243</v>
      </c>
      <c r="AW594" s="6">
        <f t="shared" si="427"/>
        <v>0</v>
      </c>
      <c r="AX594" s="4" t="s">
        <v>243</v>
      </c>
      <c r="AY594" s="33">
        <f t="shared" si="428"/>
        <v>0</v>
      </c>
      <c r="AZ594" s="33"/>
      <c r="BA594" s="33"/>
      <c r="BB594" s="4" t="s">
        <v>243</v>
      </c>
    </row>
    <row r="595" spans="1:54" s="1" customFormat="1" ht="14.1" customHeight="1">
      <c r="A595" s="45" t="s">
        <v>939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38" t="s">
        <v>940</v>
      </c>
      <c r="N595" s="38"/>
      <c r="O595" s="38" t="s">
        <v>67</v>
      </c>
      <c r="P595" s="38"/>
      <c r="Q595" s="38"/>
      <c r="R595" s="38" t="s">
        <v>68</v>
      </c>
      <c r="S595" s="38"/>
      <c r="T595" s="38"/>
      <c r="U595" s="33">
        <f t="shared" si="417"/>
        <v>0</v>
      </c>
      <c r="V595" s="33"/>
      <c r="W595" s="34" t="s">
        <v>243</v>
      </c>
      <c r="X595" s="34"/>
      <c r="Y595" s="33">
        <f t="shared" si="418"/>
        <v>0</v>
      </c>
      <c r="Z595" s="33"/>
      <c r="AA595" s="4" t="s">
        <v>243</v>
      </c>
      <c r="AB595" s="33">
        <f t="shared" si="419"/>
        <v>0</v>
      </c>
      <c r="AC595" s="33"/>
      <c r="AD595" s="4" t="s">
        <v>243</v>
      </c>
      <c r="AE595" s="33">
        <f t="shared" si="420"/>
        <v>0</v>
      </c>
      <c r="AF595" s="33"/>
      <c r="AG595" s="4" t="s">
        <v>243</v>
      </c>
      <c r="AH595" s="33">
        <f t="shared" si="421"/>
        <v>0</v>
      </c>
      <c r="AI595" s="33"/>
      <c r="AJ595" s="4" t="s">
        <v>243</v>
      </c>
      <c r="AK595" s="33">
        <f t="shared" si="422"/>
        <v>0</v>
      </c>
      <c r="AL595" s="33"/>
      <c r="AM595" s="4" t="s">
        <v>243</v>
      </c>
      <c r="AN595" s="6">
        <f t="shared" si="423"/>
        <v>0</v>
      </c>
      <c r="AO595" s="34" t="s">
        <v>243</v>
      </c>
      <c r="AP595" s="34"/>
      <c r="AQ595" s="6">
        <f t="shared" si="424"/>
        <v>0</v>
      </c>
      <c r="AR595" s="4" t="s">
        <v>243</v>
      </c>
      <c r="AS595" s="6">
        <f t="shared" si="425"/>
        <v>0</v>
      </c>
      <c r="AT595" s="4" t="s">
        <v>243</v>
      </c>
      <c r="AU595" s="6">
        <f t="shared" si="426"/>
        <v>0</v>
      </c>
      <c r="AV595" s="4" t="s">
        <v>243</v>
      </c>
      <c r="AW595" s="6">
        <f t="shared" si="427"/>
        <v>0</v>
      </c>
      <c r="AX595" s="4" t="s">
        <v>243</v>
      </c>
      <c r="AY595" s="33">
        <f t="shared" si="428"/>
        <v>0</v>
      </c>
      <c r="AZ595" s="33"/>
      <c r="BA595" s="33"/>
      <c r="BB595" s="4" t="s">
        <v>243</v>
      </c>
    </row>
    <row r="596" spans="1:54" s="1" customFormat="1" ht="14.1" customHeight="1">
      <c r="A596" s="45" t="s">
        <v>941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38" t="s">
        <v>942</v>
      </c>
      <c r="N596" s="38"/>
      <c r="O596" s="38" t="s">
        <v>67</v>
      </c>
      <c r="P596" s="38"/>
      <c r="Q596" s="38"/>
      <c r="R596" s="38" t="s">
        <v>68</v>
      </c>
      <c r="S596" s="38"/>
      <c r="T596" s="38"/>
      <c r="U596" s="33">
        <f t="shared" si="417"/>
        <v>0</v>
      </c>
      <c r="V596" s="33"/>
      <c r="W596" s="34" t="s">
        <v>243</v>
      </c>
      <c r="X596" s="34"/>
      <c r="Y596" s="33">
        <f t="shared" si="418"/>
        <v>0</v>
      </c>
      <c r="Z596" s="33"/>
      <c r="AA596" s="4" t="s">
        <v>243</v>
      </c>
      <c r="AB596" s="33">
        <f t="shared" si="419"/>
        <v>0</v>
      </c>
      <c r="AC596" s="33"/>
      <c r="AD596" s="4" t="s">
        <v>243</v>
      </c>
      <c r="AE596" s="33">
        <f t="shared" si="420"/>
        <v>0</v>
      </c>
      <c r="AF596" s="33"/>
      <c r="AG596" s="4" t="s">
        <v>243</v>
      </c>
      <c r="AH596" s="33">
        <f t="shared" si="421"/>
        <v>0</v>
      </c>
      <c r="AI596" s="33"/>
      <c r="AJ596" s="4" t="s">
        <v>243</v>
      </c>
      <c r="AK596" s="33">
        <f t="shared" si="422"/>
        <v>0</v>
      </c>
      <c r="AL596" s="33"/>
      <c r="AM596" s="4" t="s">
        <v>243</v>
      </c>
      <c r="AN596" s="6">
        <f t="shared" si="423"/>
        <v>0</v>
      </c>
      <c r="AO596" s="34" t="s">
        <v>243</v>
      </c>
      <c r="AP596" s="34"/>
      <c r="AQ596" s="6">
        <f t="shared" si="424"/>
        <v>0</v>
      </c>
      <c r="AR596" s="4" t="s">
        <v>243</v>
      </c>
      <c r="AS596" s="6">
        <f t="shared" si="425"/>
        <v>0</v>
      </c>
      <c r="AT596" s="4" t="s">
        <v>243</v>
      </c>
      <c r="AU596" s="6">
        <f t="shared" si="426"/>
        <v>0</v>
      </c>
      <c r="AV596" s="4" t="s">
        <v>243</v>
      </c>
      <c r="AW596" s="6">
        <f t="shared" si="427"/>
        <v>0</v>
      </c>
      <c r="AX596" s="4" t="s">
        <v>243</v>
      </c>
      <c r="AY596" s="33">
        <f t="shared" si="428"/>
        <v>0</v>
      </c>
      <c r="AZ596" s="33"/>
      <c r="BA596" s="33"/>
      <c r="BB596" s="4" t="s">
        <v>243</v>
      </c>
    </row>
    <row r="597" spans="1:54" s="1" customFormat="1" ht="14.1" customHeight="1">
      <c r="A597" s="45" t="s">
        <v>943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38" t="s">
        <v>944</v>
      </c>
      <c r="N597" s="38"/>
      <c r="O597" s="38" t="s">
        <v>67</v>
      </c>
      <c r="P597" s="38"/>
      <c r="Q597" s="38"/>
      <c r="R597" s="38" t="s">
        <v>68</v>
      </c>
      <c r="S597" s="38"/>
      <c r="T597" s="38"/>
      <c r="U597" s="33">
        <f t="shared" si="417"/>
        <v>0</v>
      </c>
      <c r="V597" s="33"/>
      <c r="W597" s="34" t="s">
        <v>243</v>
      </c>
      <c r="X597" s="34"/>
      <c r="Y597" s="33">
        <f t="shared" si="418"/>
        <v>0</v>
      </c>
      <c r="Z597" s="33"/>
      <c r="AA597" s="4" t="s">
        <v>243</v>
      </c>
      <c r="AB597" s="33">
        <f t="shared" si="419"/>
        <v>0</v>
      </c>
      <c r="AC597" s="33"/>
      <c r="AD597" s="4" t="s">
        <v>243</v>
      </c>
      <c r="AE597" s="33">
        <f t="shared" si="420"/>
        <v>0</v>
      </c>
      <c r="AF597" s="33"/>
      <c r="AG597" s="4" t="s">
        <v>243</v>
      </c>
      <c r="AH597" s="33">
        <f t="shared" si="421"/>
        <v>0</v>
      </c>
      <c r="AI597" s="33"/>
      <c r="AJ597" s="4" t="s">
        <v>243</v>
      </c>
      <c r="AK597" s="33">
        <f t="shared" si="422"/>
        <v>0</v>
      </c>
      <c r="AL597" s="33"/>
      <c r="AM597" s="4" t="s">
        <v>243</v>
      </c>
      <c r="AN597" s="6">
        <f t="shared" si="423"/>
        <v>0</v>
      </c>
      <c r="AO597" s="34" t="s">
        <v>243</v>
      </c>
      <c r="AP597" s="34"/>
      <c r="AQ597" s="6">
        <f t="shared" si="424"/>
        <v>0</v>
      </c>
      <c r="AR597" s="4" t="s">
        <v>243</v>
      </c>
      <c r="AS597" s="6">
        <f t="shared" si="425"/>
        <v>0</v>
      </c>
      <c r="AT597" s="4" t="s">
        <v>243</v>
      </c>
      <c r="AU597" s="6">
        <f t="shared" si="426"/>
        <v>0</v>
      </c>
      <c r="AV597" s="4" t="s">
        <v>243</v>
      </c>
      <c r="AW597" s="6">
        <f t="shared" si="427"/>
        <v>0</v>
      </c>
      <c r="AX597" s="4" t="s">
        <v>243</v>
      </c>
      <c r="AY597" s="33">
        <f t="shared" si="428"/>
        <v>0</v>
      </c>
      <c r="AZ597" s="33"/>
      <c r="BA597" s="33"/>
      <c r="BB597" s="4" t="s">
        <v>243</v>
      </c>
    </row>
    <row r="598" spans="1:54" s="1" customFormat="1" ht="14.1" customHeight="1">
      <c r="A598" s="45" t="s">
        <v>945</v>
      </c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38" t="s">
        <v>946</v>
      </c>
      <c r="N598" s="38"/>
      <c r="O598" s="38" t="s">
        <v>67</v>
      </c>
      <c r="P598" s="38"/>
      <c r="Q598" s="38"/>
      <c r="R598" s="38" t="s">
        <v>68</v>
      </c>
      <c r="S598" s="38"/>
      <c r="T598" s="38"/>
      <c r="U598" s="33">
        <f t="shared" si="417"/>
        <v>0</v>
      </c>
      <c r="V598" s="33"/>
      <c r="W598" s="34" t="s">
        <v>243</v>
      </c>
      <c r="X598" s="34"/>
      <c r="Y598" s="33">
        <f t="shared" si="418"/>
        <v>0</v>
      </c>
      <c r="Z598" s="33"/>
      <c r="AA598" s="4" t="s">
        <v>243</v>
      </c>
      <c r="AB598" s="33">
        <f t="shared" si="419"/>
        <v>0</v>
      </c>
      <c r="AC598" s="33"/>
      <c r="AD598" s="4" t="s">
        <v>243</v>
      </c>
      <c r="AE598" s="33">
        <f t="shared" si="420"/>
        <v>0</v>
      </c>
      <c r="AF598" s="33"/>
      <c r="AG598" s="4" t="s">
        <v>243</v>
      </c>
      <c r="AH598" s="33">
        <f t="shared" si="421"/>
        <v>0</v>
      </c>
      <c r="AI598" s="33"/>
      <c r="AJ598" s="4" t="s">
        <v>243</v>
      </c>
      <c r="AK598" s="33">
        <f t="shared" si="422"/>
        <v>0</v>
      </c>
      <c r="AL598" s="33"/>
      <c r="AM598" s="4" t="s">
        <v>243</v>
      </c>
      <c r="AN598" s="6">
        <f t="shared" si="423"/>
        <v>0</v>
      </c>
      <c r="AO598" s="34" t="s">
        <v>243</v>
      </c>
      <c r="AP598" s="34"/>
      <c r="AQ598" s="6">
        <f t="shared" si="424"/>
        <v>0</v>
      </c>
      <c r="AR598" s="4" t="s">
        <v>243</v>
      </c>
      <c r="AS598" s="6">
        <f t="shared" si="425"/>
        <v>0</v>
      </c>
      <c r="AT598" s="4" t="s">
        <v>243</v>
      </c>
      <c r="AU598" s="6">
        <f t="shared" si="426"/>
        <v>0</v>
      </c>
      <c r="AV598" s="4" t="s">
        <v>243</v>
      </c>
      <c r="AW598" s="6">
        <f t="shared" si="427"/>
        <v>0</v>
      </c>
      <c r="AX598" s="4" t="s">
        <v>243</v>
      </c>
      <c r="AY598" s="33">
        <f t="shared" si="428"/>
        <v>0</v>
      </c>
      <c r="AZ598" s="33"/>
      <c r="BA598" s="33"/>
      <c r="BB598" s="4" t="s">
        <v>243</v>
      </c>
    </row>
    <row r="599" spans="1:54" s="1" customFormat="1" ht="14.1" customHeight="1">
      <c r="A599" s="45" t="s">
        <v>947</v>
      </c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38" t="s">
        <v>948</v>
      </c>
      <c r="N599" s="38"/>
      <c r="O599" s="38" t="s">
        <v>67</v>
      </c>
      <c r="P599" s="38"/>
      <c r="Q599" s="38"/>
      <c r="R599" s="38" t="s">
        <v>68</v>
      </c>
      <c r="S599" s="38"/>
      <c r="T599" s="38"/>
      <c r="U599" s="33">
        <f t="shared" si="417"/>
        <v>0</v>
      </c>
      <c r="V599" s="33"/>
      <c r="W599" s="34" t="s">
        <v>243</v>
      </c>
      <c r="X599" s="34"/>
      <c r="Y599" s="33">
        <f t="shared" si="418"/>
        <v>0</v>
      </c>
      <c r="Z599" s="33"/>
      <c r="AA599" s="4" t="s">
        <v>243</v>
      </c>
      <c r="AB599" s="33">
        <f t="shared" si="419"/>
        <v>0</v>
      </c>
      <c r="AC599" s="33"/>
      <c r="AD599" s="4" t="s">
        <v>243</v>
      </c>
      <c r="AE599" s="33">
        <f t="shared" si="420"/>
        <v>0</v>
      </c>
      <c r="AF599" s="33"/>
      <c r="AG599" s="4" t="s">
        <v>243</v>
      </c>
      <c r="AH599" s="33">
        <f t="shared" si="421"/>
        <v>0</v>
      </c>
      <c r="AI599" s="33"/>
      <c r="AJ599" s="4" t="s">
        <v>243</v>
      </c>
      <c r="AK599" s="33">
        <f t="shared" si="422"/>
        <v>0</v>
      </c>
      <c r="AL599" s="33"/>
      <c r="AM599" s="4" t="s">
        <v>243</v>
      </c>
      <c r="AN599" s="6">
        <f t="shared" si="423"/>
        <v>0</v>
      </c>
      <c r="AO599" s="34" t="s">
        <v>243</v>
      </c>
      <c r="AP599" s="34"/>
      <c r="AQ599" s="6">
        <f t="shared" si="424"/>
        <v>0</v>
      </c>
      <c r="AR599" s="4" t="s">
        <v>243</v>
      </c>
      <c r="AS599" s="6">
        <f t="shared" si="425"/>
        <v>0</v>
      </c>
      <c r="AT599" s="4" t="s">
        <v>243</v>
      </c>
      <c r="AU599" s="6">
        <f t="shared" si="426"/>
        <v>0</v>
      </c>
      <c r="AV599" s="4" t="s">
        <v>243</v>
      </c>
      <c r="AW599" s="6">
        <f t="shared" si="427"/>
        <v>0</v>
      </c>
      <c r="AX599" s="4" t="s">
        <v>243</v>
      </c>
      <c r="AY599" s="33">
        <f t="shared" si="428"/>
        <v>0</v>
      </c>
      <c r="AZ599" s="33"/>
      <c r="BA599" s="33"/>
      <c r="BB599" s="4" t="s">
        <v>243</v>
      </c>
    </row>
    <row r="600" spans="1:54" s="1" customFormat="1" ht="24" customHeight="1">
      <c r="A600" s="45" t="s">
        <v>949</v>
      </c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38" t="s">
        <v>950</v>
      </c>
      <c r="N600" s="38"/>
      <c r="O600" s="38" t="s">
        <v>67</v>
      </c>
      <c r="P600" s="38"/>
      <c r="Q600" s="38"/>
      <c r="R600" s="38" t="s">
        <v>68</v>
      </c>
      <c r="S600" s="38"/>
      <c r="T600" s="38"/>
      <c r="U600" s="33">
        <f t="shared" si="417"/>
        <v>0</v>
      </c>
      <c r="V600" s="33"/>
      <c r="W600" s="34" t="s">
        <v>243</v>
      </c>
      <c r="X600" s="34"/>
      <c r="Y600" s="33">
        <f t="shared" si="418"/>
        <v>0</v>
      </c>
      <c r="Z600" s="33"/>
      <c r="AA600" s="4" t="s">
        <v>243</v>
      </c>
      <c r="AB600" s="33">
        <f t="shared" si="419"/>
        <v>0</v>
      </c>
      <c r="AC600" s="33"/>
      <c r="AD600" s="4" t="s">
        <v>243</v>
      </c>
      <c r="AE600" s="33">
        <f t="shared" si="420"/>
        <v>0</v>
      </c>
      <c r="AF600" s="33"/>
      <c r="AG600" s="4" t="s">
        <v>243</v>
      </c>
      <c r="AH600" s="33">
        <f t="shared" si="421"/>
        <v>0</v>
      </c>
      <c r="AI600" s="33"/>
      <c r="AJ600" s="4" t="s">
        <v>243</v>
      </c>
      <c r="AK600" s="33">
        <f t="shared" si="422"/>
        <v>0</v>
      </c>
      <c r="AL600" s="33"/>
      <c r="AM600" s="4" t="s">
        <v>243</v>
      </c>
      <c r="AN600" s="6">
        <f t="shared" si="423"/>
        <v>0</v>
      </c>
      <c r="AO600" s="34" t="s">
        <v>243</v>
      </c>
      <c r="AP600" s="34"/>
      <c r="AQ600" s="6">
        <f t="shared" si="424"/>
        <v>0</v>
      </c>
      <c r="AR600" s="4" t="s">
        <v>243</v>
      </c>
      <c r="AS600" s="6">
        <f t="shared" si="425"/>
        <v>0</v>
      </c>
      <c r="AT600" s="4" t="s">
        <v>243</v>
      </c>
      <c r="AU600" s="6">
        <f t="shared" si="426"/>
        <v>0</v>
      </c>
      <c r="AV600" s="4" t="s">
        <v>243</v>
      </c>
      <c r="AW600" s="6">
        <f t="shared" si="427"/>
        <v>0</v>
      </c>
      <c r="AX600" s="4" t="s">
        <v>243</v>
      </c>
      <c r="AY600" s="33">
        <f t="shared" si="428"/>
        <v>0</v>
      </c>
      <c r="AZ600" s="33"/>
      <c r="BA600" s="33"/>
      <c r="BB600" s="4" t="s">
        <v>243</v>
      </c>
    </row>
    <row r="601" spans="1:54" s="1" customFormat="1" ht="14.1" customHeight="1">
      <c r="A601" s="45" t="s">
        <v>951</v>
      </c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38" t="s">
        <v>952</v>
      </c>
      <c r="N601" s="38"/>
      <c r="O601" s="38" t="s">
        <v>67</v>
      </c>
      <c r="P601" s="38"/>
      <c r="Q601" s="38"/>
      <c r="R601" s="38" t="s">
        <v>68</v>
      </c>
      <c r="S601" s="38"/>
      <c r="T601" s="38"/>
      <c r="U601" s="33">
        <f t="shared" si="417"/>
        <v>0</v>
      </c>
      <c r="V601" s="33"/>
      <c r="W601" s="34" t="s">
        <v>243</v>
      </c>
      <c r="X601" s="34"/>
      <c r="Y601" s="33">
        <f t="shared" si="418"/>
        <v>0</v>
      </c>
      <c r="Z601" s="33"/>
      <c r="AA601" s="4" t="s">
        <v>243</v>
      </c>
      <c r="AB601" s="33">
        <f t="shared" si="419"/>
        <v>0</v>
      </c>
      <c r="AC601" s="33"/>
      <c r="AD601" s="4" t="s">
        <v>243</v>
      </c>
      <c r="AE601" s="33">
        <f t="shared" si="420"/>
        <v>0</v>
      </c>
      <c r="AF601" s="33"/>
      <c r="AG601" s="4" t="s">
        <v>243</v>
      </c>
      <c r="AH601" s="33">
        <f t="shared" si="421"/>
        <v>0</v>
      </c>
      <c r="AI601" s="33"/>
      <c r="AJ601" s="4" t="s">
        <v>243</v>
      </c>
      <c r="AK601" s="33">
        <f t="shared" si="422"/>
        <v>0</v>
      </c>
      <c r="AL601" s="33"/>
      <c r="AM601" s="4" t="s">
        <v>243</v>
      </c>
      <c r="AN601" s="6">
        <f t="shared" si="423"/>
        <v>0</v>
      </c>
      <c r="AO601" s="34" t="s">
        <v>243</v>
      </c>
      <c r="AP601" s="34"/>
      <c r="AQ601" s="6">
        <f t="shared" si="424"/>
        <v>0</v>
      </c>
      <c r="AR601" s="4" t="s">
        <v>243</v>
      </c>
      <c r="AS601" s="6">
        <f t="shared" si="425"/>
        <v>0</v>
      </c>
      <c r="AT601" s="4" t="s">
        <v>243</v>
      </c>
      <c r="AU601" s="6">
        <f t="shared" si="426"/>
        <v>0</v>
      </c>
      <c r="AV601" s="4" t="s">
        <v>243</v>
      </c>
      <c r="AW601" s="6">
        <f t="shared" si="427"/>
        <v>0</v>
      </c>
      <c r="AX601" s="4" t="s">
        <v>243</v>
      </c>
      <c r="AY601" s="33">
        <f t="shared" si="428"/>
        <v>0</v>
      </c>
      <c r="AZ601" s="33"/>
      <c r="BA601" s="33"/>
      <c r="BB601" s="4" t="s">
        <v>243</v>
      </c>
    </row>
    <row r="602" spans="1:54" s="1" customFormat="1" ht="14.1" customHeight="1">
      <c r="A602" s="41" t="s">
        <v>747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4" t="s">
        <v>953</v>
      </c>
      <c r="N602" s="44"/>
      <c r="O602" s="44" t="s">
        <v>67</v>
      </c>
      <c r="P602" s="44"/>
      <c r="Q602" s="44"/>
      <c r="R602" s="44" t="s">
        <v>68</v>
      </c>
      <c r="S602" s="44"/>
      <c r="T602" s="44"/>
      <c r="U602" s="33">
        <f t="shared" si="417"/>
        <v>0</v>
      </c>
      <c r="V602" s="33"/>
      <c r="W602" s="34" t="s">
        <v>243</v>
      </c>
      <c r="X602" s="34"/>
      <c r="Y602" s="33">
        <f t="shared" si="418"/>
        <v>0</v>
      </c>
      <c r="Z602" s="33"/>
      <c r="AA602" s="4" t="s">
        <v>243</v>
      </c>
      <c r="AB602" s="33">
        <f t="shared" si="419"/>
        <v>0</v>
      </c>
      <c r="AC602" s="33"/>
      <c r="AD602" s="4" t="s">
        <v>243</v>
      </c>
      <c r="AE602" s="33">
        <f t="shared" si="420"/>
        <v>0</v>
      </c>
      <c r="AF602" s="33"/>
      <c r="AG602" s="4" t="s">
        <v>243</v>
      </c>
      <c r="AH602" s="33">
        <f t="shared" si="421"/>
        <v>0</v>
      </c>
      <c r="AI602" s="33"/>
      <c r="AJ602" s="4" t="s">
        <v>243</v>
      </c>
      <c r="AK602" s="33">
        <f t="shared" si="422"/>
        <v>0</v>
      </c>
      <c r="AL602" s="33"/>
      <c r="AM602" s="4" t="s">
        <v>243</v>
      </c>
      <c r="AN602" s="6">
        <f t="shared" si="423"/>
        <v>0</v>
      </c>
      <c r="AO602" s="34" t="s">
        <v>243</v>
      </c>
      <c r="AP602" s="34"/>
      <c r="AQ602" s="6">
        <f t="shared" si="424"/>
        <v>0</v>
      </c>
      <c r="AR602" s="4" t="s">
        <v>243</v>
      </c>
      <c r="AS602" s="6">
        <f t="shared" si="425"/>
        <v>0</v>
      </c>
      <c r="AT602" s="4" t="s">
        <v>243</v>
      </c>
      <c r="AU602" s="6">
        <f t="shared" si="426"/>
        <v>0</v>
      </c>
      <c r="AV602" s="4" t="s">
        <v>243</v>
      </c>
      <c r="AW602" s="6">
        <f t="shared" si="427"/>
        <v>0</v>
      </c>
      <c r="AX602" s="4" t="s">
        <v>243</v>
      </c>
      <c r="AY602" s="33">
        <f t="shared" si="428"/>
        <v>0</v>
      </c>
      <c r="AZ602" s="33"/>
      <c r="BA602" s="33"/>
      <c r="BB602" s="4" t="s">
        <v>243</v>
      </c>
    </row>
    <row r="603" spans="1:54" s="1" customFormat="1" ht="14.1" customHeight="1">
      <c r="A603" s="35" t="s">
        <v>721</v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6" t="s">
        <v>16</v>
      </c>
      <c r="N603" s="36"/>
      <c r="O603" s="36" t="s">
        <v>16</v>
      </c>
      <c r="P603" s="36"/>
      <c r="Q603" s="36"/>
      <c r="R603" s="36" t="s">
        <v>16</v>
      </c>
      <c r="S603" s="36"/>
      <c r="T603" s="36"/>
      <c r="U603" s="29" t="s">
        <v>16</v>
      </c>
      <c r="V603" s="29"/>
      <c r="W603" s="29" t="s">
        <v>16</v>
      </c>
      <c r="X603" s="29"/>
      <c r="Y603" s="29" t="s">
        <v>16</v>
      </c>
      <c r="Z603" s="29"/>
      <c r="AA603" s="7" t="s">
        <v>16</v>
      </c>
      <c r="AB603" s="29" t="s">
        <v>16</v>
      </c>
      <c r="AC603" s="29"/>
      <c r="AD603" s="7" t="s">
        <v>16</v>
      </c>
      <c r="AE603" s="29" t="s">
        <v>16</v>
      </c>
      <c r="AF603" s="29"/>
      <c r="AG603" s="7" t="s">
        <v>16</v>
      </c>
      <c r="AH603" s="29" t="s">
        <v>16</v>
      </c>
      <c r="AI603" s="29"/>
      <c r="AJ603" s="7" t="s">
        <v>16</v>
      </c>
      <c r="AK603" s="29" t="s">
        <v>16</v>
      </c>
      <c r="AL603" s="29"/>
      <c r="AM603" s="7" t="s">
        <v>16</v>
      </c>
      <c r="AN603" s="7" t="s">
        <v>16</v>
      </c>
      <c r="AO603" s="29" t="s">
        <v>16</v>
      </c>
      <c r="AP603" s="29"/>
      <c r="AQ603" s="7" t="s">
        <v>16</v>
      </c>
      <c r="AR603" s="7" t="s">
        <v>16</v>
      </c>
      <c r="AS603" s="7" t="s">
        <v>16</v>
      </c>
      <c r="AT603" s="7" t="s">
        <v>16</v>
      </c>
      <c r="AU603" s="7" t="s">
        <v>16</v>
      </c>
      <c r="AV603" s="7" t="s">
        <v>16</v>
      </c>
      <c r="AW603" s="7" t="s">
        <v>16</v>
      </c>
      <c r="AX603" s="7" t="s">
        <v>16</v>
      </c>
      <c r="AY603" s="29" t="s">
        <v>16</v>
      </c>
      <c r="AZ603" s="29"/>
      <c r="BA603" s="29"/>
      <c r="BB603" s="7" t="s">
        <v>16</v>
      </c>
    </row>
    <row r="604" spans="1:54" s="1" customFormat="1" ht="14.1" customHeight="1">
      <c r="A604" s="43" t="s">
        <v>722</v>
      </c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31" t="s">
        <v>954</v>
      </c>
      <c r="N604" s="31"/>
      <c r="O604" s="31" t="s">
        <v>354</v>
      </c>
      <c r="P604" s="31"/>
      <c r="Q604" s="31"/>
      <c r="R604" s="31" t="s">
        <v>68</v>
      </c>
      <c r="S604" s="31"/>
      <c r="T604" s="31"/>
      <c r="U604" s="27">
        <f>0</f>
        <v>0</v>
      </c>
      <c r="V604" s="27"/>
      <c r="W604" s="28" t="s">
        <v>243</v>
      </c>
      <c r="X604" s="28"/>
      <c r="Y604" s="27">
        <f>0</f>
        <v>0</v>
      </c>
      <c r="Z604" s="27"/>
      <c r="AA604" s="14" t="s">
        <v>243</v>
      </c>
      <c r="AB604" s="27">
        <f>0</f>
        <v>0</v>
      </c>
      <c r="AC604" s="27"/>
      <c r="AD604" s="14" t="s">
        <v>243</v>
      </c>
      <c r="AE604" s="27">
        <f>0</f>
        <v>0</v>
      </c>
      <c r="AF604" s="27"/>
      <c r="AG604" s="14" t="s">
        <v>243</v>
      </c>
      <c r="AH604" s="27">
        <f>0</f>
        <v>0</v>
      </c>
      <c r="AI604" s="27"/>
      <c r="AJ604" s="14" t="s">
        <v>243</v>
      </c>
      <c r="AK604" s="27">
        <f>0</f>
        <v>0</v>
      </c>
      <c r="AL604" s="27"/>
      <c r="AM604" s="14" t="s">
        <v>243</v>
      </c>
      <c r="AN604" s="8">
        <f>0</f>
        <v>0</v>
      </c>
      <c r="AO604" s="28" t="s">
        <v>243</v>
      </c>
      <c r="AP604" s="28"/>
      <c r="AQ604" s="8">
        <f>0</f>
        <v>0</v>
      </c>
      <c r="AR604" s="14" t="s">
        <v>243</v>
      </c>
      <c r="AS604" s="8">
        <f>0</f>
        <v>0</v>
      </c>
      <c r="AT604" s="14" t="s">
        <v>243</v>
      </c>
      <c r="AU604" s="8">
        <f>0</f>
        <v>0</v>
      </c>
      <c r="AV604" s="14" t="s">
        <v>243</v>
      </c>
      <c r="AW604" s="8">
        <f>0</f>
        <v>0</v>
      </c>
      <c r="AX604" s="14" t="s">
        <v>243</v>
      </c>
      <c r="AY604" s="27">
        <f>0</f>
        <v>0</v>
      </c>
      <c r="AZ604" s="27"/>
      <c r="BA604" s="27"/>
      <c r="BB604" s="14" t="s">
        <v>243</v>
      </c>
    </row>
    <row r="605" spans="1:54" s="1" customFormat="1" ht="24" customHeight="1">
      <c r="A605" s="41" t="s">
        <v>955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38" t="s">
        <v>956</v>
      </c>
      <c r="N605" s="38"/>
      <c r="O605" s="38" t="s">
        <v>354</v>
      </c>
      <c r="P605" s="38"/>
      <c r="Q605" s="38"/>
      <c r="R605" s="38" t="s">
        <v>68</v>
      </c>
      <c r="S605" s="38"/>
      <c r="T605" s="38"/>
      <c r="U605" s="33">
        <f>0</f>
        <v>0</v>
      </c>
      <c r="V605" s="33"/>
      <c r="W605" s="34" t="s">
        <v>243</v>
      </c>
      <c r="X605" s="34"/>
      <c r="Y605" s="33">
        <f>0</f>
        <v>0</v>
      </c>
      <c r="Z605" s="33"/>
      <c r="AA605" s="4" t="s">
        <v>243</v>
      </c>
      <c r="AB605" s="33">
        <f>0</f>
        <v>0</v>
      </c>
      <c r="AC605" s="33"/>
      <c r="AD605" s="4" t="s">
        <v>243</v>
      </c>
      <c r="AE605" s="33">
        <f>0</f>
        <v>0</v>
      </c>
      <c r="AF605" s="33"/>
      <c r="AG605" s="4" t="s">
        <v>243</v>
      </c>
      <c r="AH605" s="33">
        <f>0</f>
        <v>0</v>
      </c>
      <c r="AI605" s="33"/>
      <c r="AJ605" s="4" t="s">
        <v>243</v>
      </c>
      <c r="AK605" s="33">
        <f>0</f>
        <v>0</v>
      </c>
      <c r="AL605" s="33"/>
      <c r="AM605" s="4" t="s">
        <v>243</v>
      </c>
      <c r="AN605" s="6">
        <f>0</f>
        <v>0</v>
      </c>
      <c r="AO605" s="34" t="s">
        <v>243</v>
      </c>
      <c r="AP605" s="34"/>
      <c r="AQ605" s="6">
        <f>0</f>
        <v>0</v>
      </c>
      <c r="AR605" s="4" t="s">
        <v>243</v>
      </c>
      <c r="AS605" s="6">
        <f>0</f>
        <v>0</v>
      </c>
      <c r="AT605" s="4" t="s">
        <v>243</v>
      </c>
      <c r="AU605" s="6">
        <f>0</f>
        <v>0</v>
      </c>
      <c r="AV605" s="4" t="s">
        <v>243</v>
      </c>
      <c r="AW605" s="6">
        <f>0</f>
        <v>0</v>
      </c>
      <c r="AX605" s="4" t="s">
        <v>243</v>
      </c>
      <c r="AY605" s="33">
        <f>0</f>
        <v>0</v>
      </c>
      <c r="AZ605" s="33"/>
      <c r="BA605" s="33"/>
      <c r="BB605" s="4" t="s">
        <v>243</v>
      </c>
    </row>
    <row r="606" spans="1:54" s="1" customFormat="1" ht="14.1" customHeight="1">
      <c r="A606" s="35" t="s">
        <v>856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6" t="s">
        <v>16</v>
      </c>
      <c r="N606" s="36"/>
      <c r="O606" s="36" t="s">
        <v>16</v>
      </c>
      <c r="P606" s="36"/>
      <c r="Q606" s="36"/>
      <c r="R606" s="36" t="s">
        <v>16</v>
      </c>
      <c r="S606" s="36"/>
      <c r="T606" s="36"/>
      <c r="U606" s="29" t="s">
        <v>16</v>
      </c>
      <c r="V606" s="29"/>
      <c r="W606" s="29" t="s">
        <v>16</v>
      </c>
      <c r="X606" s="29"/>
      <c r="Y606" s="29" t="s">
        <v>16</v>
      </c>
      <c r="Z606" s="29"/>
      <c r="AA606" s="7" t="s">
        <v>16</v>
      </c>
      <c r="AB606" s="29" t="s">
        <v>16</v>
      </c>
      <c r="AC606" s="29"/>
      <c r="AD606" s="7" t="s">
        <v>16</v>
      </c>
      <c r="AE606" s="29" t="s">
        <v>16</v>
      </c>
      <c r="AF606" s="29"/>
      <c r="AG606" s="7" t="s">
        <v>16</v>
      </c>
      <c r="AH606" s="29" t="s">
        <v>16</v>
      </c>
      <c r="AI606" s="29"/>
      <c r="AJ606" s="7" t="s">
        <v>16</v>
      </c>
      <c r="AK606" s="29" t="s">
        <v>16</v>
      </c>
      <c r="AL606" s="29"/>
      <c r="AM606" s="7" t="s">
        <v>16</v>
      </c>
      <c r="AN606" s="7" t="s">
        <v>16</v>
      </c>
      <c r="AO606" s="29" t="s">
        <v>16</v>
      </c>
      <c r="AP606" s="29"/>
      <c r="AQ606" s="7" t="s">
        <v>16</v>
      </c>
      <c r="AR606" s="7" t="s">
        <v>16</v>
      </c>
      <c r="AS606" s="7" t="s">
        <v>16</v>
      </c>
      <c r="AT606" s="7" t="s">
        <v>16</v>
      </c>
      <c r="AU606" s="7" t="s">
        <v>16</v>
      </c>
      <c r="AV606" s="7" t="s">
        <v>16</v>
      </c>
      <c r="AW606" s="7" t="s">
        <v>16</v>
      </c>
      <c r="AX606" s="7" t="s">
        <v>16</v>
      </c>
      <c r="AY606" s="29" t="s">
        <v>16</v>
      </c>
      <c r="AZ606" s="29"/>
      <c r="BA606" s="29"/>
      <c r="BB606" s="7" t="s">
        <v>16</v>
      </c>
    </row>
    <row r="607" spans="1:54" s="1" customFormat="1" ht="14.1" customHeight="1">
      <c r="A607" s="30" t="s">
        <v>857</v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1" t="s">
        <v>957</v>
      </c>
      <c r="N607" s="31"/>
      <c r="O607" s="31" t="s">
        <v>859</v>
      </c>
      <c r="P607" s="31"/>
      <c r="Q607" s="31"/>
      <c r="R607" s="31" t="s">
        <v>68</v>
      </c>
      <c r="S607" s="31"/>
      <c r="T607" s="31"/>
      <c r="U607" s="27">
        <f t="shared" ref="U607:U613" si="429">0</f>
        <v>0</v>
      </c>
      <c r="V607" s="27"/>
      <c r="W607" s="28" t="s">
        <v>243</v>
      </c>
      <c r="X607" s="28"/>
      <c r="Y607" s="27">
        <f t="shared" ref="Y607:Y613" si="430">0</f>
        <v>0</v>
      </c>
      <c r="Z607" s="27"/>
      <c r="AA607" s="14" t="s">
        <v>243</v>
      </c>
      <c r="AB607" s="27">
        <f t="shared" ref="AB607:AB613" si="431">0</f>
        <v>0</v>
      </c>
      <c r="AC607" s="27"/>
      <c r="AD607" s="14" t="s">
        <v>243</v>
      </c>
      <c r="AE607" s="27">
        <f t="shared" ref="AE607:AE613" si="432">0</f>
        <v>0</v>
      </c>
      <c r="AF607" s="27"/>
      <c r="AG607" s="14" t="s">
        <v>243</v>
      </c>
      <c r="AH607" s="27">
        <f t="shared" ref="AH607:AH613" si="433">0</f>
        <v>0</v>
      </c>
      <c r="AI607" s="27"/>
      <c r="AJ607" s="14" t="s">
        <v>243</v>
      </c>
      <c r="AK607" s="27">
        <f t="shared" ref="AK607:AK613" si="434">0</f>
        <v>0</v>
      </c>
      <c r="AL607" s="27"/>
      <c r="AM607" s="14" t="s">
        <v>243</v>
      </c>
      <c r="AN607" s="8">
        <f t="shared" ref="AN607:AN613" si="435">0</f>
        <v>0</v>
      </c>
      <c r="AO607" s="28" t="s">
        <v>243</v>
      </c>
      <c r="AP607" s="28"/>
      <c r="AQ607" s="8">
        <f t="shared" ref="AQ607:AQ613" si="436">0</f>
        <v>0</v>
      </c>
      <c r="AR607" s="14" t="s">
        <v>243</v>
      </c>
      <c r="AS607" s="8">
        <f t="shared" ref="AS607:AS613" si="437">0</f>
        <v>0</v>
      </c>
      <c r="AT607" s="14" t="s">
        <v>243</v>
      </c>
      <c r="AU607" s="8">
        <f t="shared" ref="AU607:AU613" si="438">0</f>
        <v>0</v>
      </c>
      <c r="AV607" s="14" t="s">
        <v>243</v>
      </c>
      <c r="AW607" s="8">
        <f t="shared" ref="AW607:AW613" si="439">0</f>
        <v>0</v>
      </c>
      <c r="AX607" s="14" t="s">
        <v>243</v>
      </c>
      <c r="AY607" s="27">
        <f t="shared" ref="AY607:AY613" si="440">0</f>
        <v>0</v>
      </c>
      <c r="AZ607" s="27"/>
      <c r="BA607" s="27"/>
      <c r="BB607" s="14" t="s">
        <v>243</v>
      </c>
    </row>
    <row r="608" spans="1:54" s="1" customFormat="1" ht="24" customHeight="1">
      <c r="A608" s="42" t="s">
        <v>860</v>
      </c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38" t="s">
        <v>958</v>
      </c>
      <c r="N608" s="38"/>
      <c r="O608" s="38" t="s">
        <v>351</v>
      </c>
      <c r="P608" s="38"/>
      <c r="Q608" s="38"/>
      <c r="R608" s="38" t="s">
        <v>68</v>
      </c>
      <c r="S608" s="38"/>
      <c r="T608" s="38"/>
      <c r="U608" s="33">
        <f t="shared" si="429"/>
        <v>0</v>
      </c>
      <c r="V608" s="33"/>
      <c r="W608" s="34" t="s">
        <v>243</v>
      </c>
      <c r="X608" s="34"/>
      <c r="Y608" s="33">
        <f t="shared" si="430"/>
        <v>0</v>
      </c>
      <c r="Z608" s="33"/>
      <c r="AA608" s="4" t="s">
        <v>243</v>
      </c>
      <c r="AB608" s="33">
        <f t="shared" si="431"/>
        <v>0</v>
      </c>
      <c r="AC608" s="33"/>
      <c r="AD608" s="4" t="s">
        <v>243</v>
      </c>
      <c r="AE608" s="33">
        <f t="shared" si="432"/>
        <v>0</v>
      </c>
      <c r="AF608" s="33"/>
      <c r="AG608" s="4" t="s">
        <v>243</v>
      </c>
      <c r="AH608" s="33">
        <f t="shared" si="433"/>
        <v>0</v>
      </c>
      <c r="AI608" s="33"/>
      <c r="AJ608" s="4" t="s">
        <v>243</v>
      </c>
      <c r="AK608" s="33">
        <f t="shared" si="434"/>
        <v>0</v>
      </c>
      <c r="AL608" s="33"/>
      <c r="AM608" s="4" t="s">
        <v>243</v>
      </c>
      <c r="AN608" s="6">
        <f t="shared" si="435"/>
        <v>0</v>
      </c>
      <c r="AO608" s="34" t="s">
        <v>243</v>
      </c>
      <c r="AP608" s="34"/>
      <c r="AQ608" s="6">
        <f t="shared" si="436"/>
        <v>0</v>
      </c>
      <c r="AR608" s="4" t="s">
        <v>243</v>
      </c>
      <c r="AS608" s="6">
        <f t="shared" si="437"/>
        <v>0</v>
      </c>
      <c r="AT608" s="4" t="s">
        <v>243</v>
      </c>
      <c r="AU608" s="6">
        <f t="shared" si="438"/>
        <v>0</v>
      </c>
      <c r="AV608" s="4" t="s">
        <v>243</v>
      </c>
      <c r="AW608" s="6">
        <f t="shared" si="439"/>
        <v>0</v>
      </c>
      <c r="AX608" s="4" t="s">
        <v>243</v>
      </c>
      <c r="AY608" s="33">
        <f t="shared" si="440"/>
        <v>0</v>
      </c>
      <c r="AZ608" s="33"/>
      <c r="BA608" s="33"/>
      <c r="BB608" s="4" t="s">
        <v>243</v>
      </c>
    </row>
    <row r="609" spans="1:54" s="1" customFormat="1" ht="14.1" customHeight="1">
      <c r="A609" s="42" t="s">
        <v>834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38" t="s">
        <v>959</v>
      </c>
      <c r="N609" s="38"/>
      <c r="O609" s="38" t="s">
        <v>863</v>
      </c>
      <c r="P609" s="38"/>
      <c r="Q609" s="38"/>
      <c r="R609" s="38" t="s">
        <v>68</v>
      </c>
      <c r="S609" s="38"/>
      <c r="T609" s="38"/>
      <c r="U609" s="33">
        <f t="shared" si="429"/>
        <v>0</v>
      </c>
      <c r="V609" s="33"/>
      <c r="W609" s="34" t="s">
        <v>243</v>
      </c>
      <c r="X609" s="34"/>
      <c r="Y609" s="33">
        <f t="shared" si="430"/>
        <v>0</v>
      </c>
      <c r="Z609" s="33"/>
      <c r="AA609" s="4" t="s">
        <v>243</v>
      </c>
      <c r="AB609" s="33">
        <f t="shared" si="431"/>
        <v>0</v>
      </c>
      <c r="AC609" s="33"/>
      <c r="AD609" s="4" t="s">
        <v>243</v>
      </c>
      <c r="AE609" s="33">
        <f t="shared" si="432"/>
        <v>0</v>
      </c>
      <c r="AF609" s="33"/>
      <c r="AG609" s="4" t="s">
        <v>243</v>
      </c>
      <c r="AH609" s="33">
        <f t="shared" si="433"/>
        <v>0</v>
      </c>
      <c r="AI609" s="33"/>
      <c r="AJ609" s="4" t="s">
        <v>243</v>
      </c>
      <c r="AK609" s="33">
        <f t="shared" si="434"/>
        <v>0</v>
      </c>
      <c r="AL609" s="33"/>
      <c r="AM609" s="4" t="s">
        <v>243</v>
      </c>
      <c r="AN609" s="6">
        <f t="shared" si="435"/>
        <v>0</v>
      </c>
      <c r="AO609" s="34" t="s">
        <v>243</v>
      </c>
      <c r="AP609" s="34"/>
      <c r="AQ609" s="6">
        <f t="shared" si="436"/>
        <v>0</v>
      </c>
      <c r="AR609" s="4" t="s">
        <v>243</v>
      </c>
      <c r="AS609" s="6">
        <f t="shared" si="437"/>
        <v>0</v>
      </c>
      <c r="AT609" s="4" t="s">
        <v>243</v>
      </c>
      <c r="AU609" s="6">
        <f t="shared" si="438"/>
        <v>0</v>
      </c>
      <c r="AV609" s="4" t="s">
        <v>243</v>
      </c>
      <c r="AW609" s="6">
        <f t="shared" si="439"/>
        <v>0</v>
      </c>
      <c r="AX609" s="4" t="s">
        <v>243</v>
      </c>
      <c r="AY609" s="33">
        <f t="shared" si="440"/>
        <v>0</v>
      </c>
      <c r="AZ609" s="33"/>
      <c r="BA609" s="33"/>
      <c r="BB609" s="4" t="s">
        <v>243</v>
      </c>
    </row>
    <row r="610" spans="1:54" s="1" customFormat="1" ht="14.1" customHeight="1">
      <c r="A610" s="42" t="s">
        <v>832</v>
      </c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38" t="s">
        <v>960</v>
      </c>
      <c r="N610" s="38"/>
      <c r="O610" s="38" t="s">
        <v>865</v>
      </c>
      <c r="P610" s="38"/>
      <c r="Q610" s="38"/>
      <c r="R610" s="38" t="s">
        <v>68</v>
      </c>
      <c r="S610" s="38"/>
      <c r="T610" s="38"/>
      <c r="U610" s="33">
        <f t="shared" si="429"/>
        <v>0</v>
      </c>
      <c r="V610" s="33"/>
      <c r="W610" s="34" t="s">
        <v>243</v>
      </c>
      <c r="X610" s="34"/>
      <c r="Y610" s="33">
        <f t="shared" si="430"/>
        <v>0</v>
      </c>
      <c r="Z610" s="33"/>
      <c r="AA610" s="4" t="s">
        <v>243</v>
      </c>
      <c r="AB610" s="33">
        <f t="shared" si="431"/>
        <v>0</v>
      </c>
      <c r="AC610" s="33"/>
      <c r="AD610" s="4" t="s">
        <v>243</v>
      </c>
      <c r="AE610" s="33">
        <f t="shared" si="432"/>
        <v>0</v>
      </c>
      <c r="AF610" s="33"/>
      <c r="AG610" s="4" t="s">
        <v>243</v>
      </c>
      <c r="AH610" s="33">
        <f t="shared" si="433"/>
        <v>0</v>
      </c>
      <c r="AI610" s="33"/>
      <c r="AJ610" s="4" t="s">
        <v>243</v>
      </c>
      <c r="AK610" s="33">
        <f t="shared" si="434"/>
        <v>0</v>
      </c>
      <c r="AL610" s="33"/>
      <c r="AM610" s="4" t="s">
        <v>243</v>
      </c>
      <c r="AN610" s="6">
        <f t="shared" si="435"/>
        <v>0</v>
      </c>
      <c r="AO610" s="34" t="s">
        <v>243</v>
      </c>
      <c r="AP610" s="34"/>
      <c r="AQ610" s="6">
        <f t="shared" si="436"/>
        <v>0</v>
      </c>
      <c r="AR610" s="4" t="s">
        <v>243</v>
      </c>
      <c r="AS610" s="6">
        <f t="shared" si="437"/>
        <v>0</v>
      </c>
      <c r="AT610" s="4" t="s">
        <v>243</v>
      </c>
      <c r="AU610" s="6">
        <f t="shared" si="438"/>
        <v>0</v>
      </c>
      <c r="AV610" s="4" t="s">
        <v>243</v>
      </c>
      <c r="AW610" s="6">
        <f t="shared" si="439"/>
        <v>0</v>
      </c>
      <c r="AX610" s="4" t="s">
        <v>243</v>
      </c>
      <c r="AY610" s="33">
        <f t="shared" si="440"/>
        <v>0</v>
      </c>
      <c r="AZ610" s="33"/>
      <c r="BA610" s="33"/>
      <c r="BB610" s="4" t="s">
        <v>243</v>
      </c>
    </row>
    <row r="611" spans="1:54" s="1" customFormat="1" ht="14.1" customHeight="1">
      <c r="A611" s="42" t="s">
        <v>866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38" t="s">
        <v>961</v>
      </c>
      <c r="N611" s="38"/>
      <c r="O611" s="38" t="s">
        <v>67</v>
      </c>
      <c r="P611" s="38"/>
      <c r="Q611" s="38"/>
      <c r="R611" s="38" t="s">
        <v>68</v>
      </c>
      <c r="S611" s="38"/>
      <c r="T611" s="38"/>
      <c r="U611" s="33">
        <f t="shared" si="429"/>
        <v>0</v>
      </c>
      <c r="V611" s="33"/>
      <c r="W611" s="34" t="s">
        <v>243</v>
      </c>
      <c r="X611" s="34"/>
      <c r="Y611" s="33">
        <f t="shared" si="430"/>
        <v>0</v>
      </c>
      <c r="Z611" s="33"/>
      <c r="AA611" s="4" t="s">
        <v>243</v>
      </c>
      <c r="AB611" s="33">
        <f t="shared" si="431"/>
        <v>0</v>
      </c>
      <c r="AC611" s="33"/>
      <c r="AD611" s="4" t="s">
        <v>243</v>
      </c>
      <c r="AE611" s="33">
        <f t="shared" si="432"/>
        <v>0</v>
      </c>
      <c r="AF611" s="33"/>
      <c r="AG611" s="4" t="s">
        <v>243</v>
      </c>
      <c r="AH611" s="33">
        <f t="shared" si="433"/>
        <v>0</v>
      </c>
      <c r="AI611" s="33"/>
      <c r="AJ611" s="4" t="s">
        <v>243</v>
      </c>
      <c r="AK611" s="33">
        <f t="shared" si="434"/>
        <v>0</v>
      </c>
      <c r="AL611" s="33"/>
      <c r="AM611" s="4" t="s">
        <v>243</v>
      </c>
      <c r="AN611" s="6">
        <f t="shared" si="435"/>
        <v>0</v>
      </c>
      <c r="AO611" s="34" t="s">
        <v>243</v>
      </c>
      <c r="AP611" s="34"/>
      <c r="AQ611" s="6">
        <f t="shared" si="436"/>
        <v>0</v>
      </c>
      <c r="AR611" s="4" t="s">
        <v>243</v>
      </c>
      <c r="AS611" s="6">
        <f t="shared" si="437"/>
        <v>0</v>
      </c>
      <c r="AT611" s="4" t="s">
        <v>243</v>
      </c>
      <c r="AU611" s="6">
        <f t="shared" si="438"/>
        <v>0</v>
      </c>
      <c r="AV611" s="4" t="s">
        <v>243</v>
      </c>
      <c r="AW611" s="6">
        <f t="shared" si="439"/>
        <v>0</v>
      </c>
      <c r="AX611" s="4" t="s">
        <v>243</v>
      </c>
      <c r="AY611" s="33">
        <f t="shared" si="440"/>
        <v>0</v>
      </c>
      <c r="AZ611" s="33"/>
      <c r="BA611" s="33"/>
      <c r="BB611" s="4" t="s">
        <v>243</v>
      </c>
    </row>
    <row r="612" spans="1:54" s="1" customFormat="1" ht="14.1" customHeight="1">
      <c r="A612" s="42" t="s">
        <v>868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38" t="s">
        <v>962</v>
      </c>
      <c r="N612" s="38"/>
      <c r="O612" s="38" t="s">
        <v>354</v>
      </c>
      <c r="P612" s="38"/>
      <c r="Q612" s="38"/>
      <c r="R612" s="38" t="s">
        <v>68</v>
      </c>
      <c r="S612" s="38"/>
      <c r="T612" s="38"/>
      <c r="U612" s="33">
        <f t="shared" si="429"/>
        <v>0</v>
      </c>
      <c r="V612" s="33"/>
      <c r="W612" s="34" t="s">
        <v>243</v>
      </c>
      <c r="X612" s="34"/>
      <c r="Y612" s="33">
        <f t="shared" si="430"/>
        <v>0</v>
      </c>
      <c r="Z612" s="33"/>
      <c r="AA612" s="4" t="s">
        <v>243</v>
      </c>
      <c r="AB612" s="33">
        <f t="shared" si="431"/>
        <v>0</v>
      </c>
      <c r="AC612" s="33"/>
      <c r="AD612" s="4" t="s">
        <v>243</v>
      </c>
      <c r="AE612" s="33">
        <f t="shared" si="432"/>
        <v>0</v>
      </c>
      <c r="AF612" s="33"/>
      <c r="AG612" s="4" t="s">
        <v>243</v>
      </c>
      <c r="AH612" s="33">
        <f t="shared" si="433"/>
        <v>0</v>
      </c>
      <c r="AI612" s="33"/>
      <c r="AJ612" s="4" t="s">
        <v>243</v>
      </c>
      <c r="AK612" s="33">
        <f t="shared" si="434"/>
        <v>0</v>
      </c>
      <c r="AL612" s="33"/>
      <c r="AM612" s="4" t="s">
        <v>243</v>
      </c>
      <c r="AN612" s="6">
        <f t="shared" si="435"/>
        <v>0</v>
      </c>
      <c r="AO612" s="34" t="s">
        <v>243</v>
      </c>
      <c r="AP612" s="34"/>
      <c r="AQ612" s="6">
        <f t="shared" si="436"/>
        <v>0</v>
      </c>
      <c r="AR612" s="4" t="s">
        <v>243</v>
      </c>
      <c r="AS612" s="6">
        <f t="shared" si="437"/>
        <v>0</v>
      </c>
      <c r="AT612" s="4" t="s">
        <v>243</v>
      </c>
      <c r="AU612" s="6">
        <f t="shared" si="438"/>
        <v>0</v>
      </c>
      <c r="AV612" s="4" t="s">
        <v>243</v>
      </c>
      <c r="AW612" s="6">
        <f t="shared" si="439"/>
        <v>0</v>
      </c>
      <c r="AX612" s="4" t="s">
        <v>243</v>
      </c>
      <c r="AY612" s="33">
        <f t="shared" si="440"/>
        <v>0</v>
      </c>
      <c r="AZ612" s="33"/>
      <c r="BA612" s="33"/>
      <c r="BB612" s="4" t="s">
        <v>243</v>
      </c>
    </row>
    <row r="613" spans="1:54" s="1" customFormat="1" ht="14.1" customHeight="1">
      <c r="A613" s="41" t="s">
        <v>963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38" t="s">
        <v>964</v>
      </c>
      <c r="N613" s="38"/>
      <c r="O613" s="38" t="s">
        <v>354</v>
      </c>
      <c r="P613" s="38"/>
      <c r="Q613" s="38"/>
      <c r="R613" s="38" t="s">
        <v>68</v>
      </c>
      <c r="S613" s="38"/>
      <c r="T613" s="38"/>
      <c r="U613" s="33">
        <f t="shared" si="429"/>
        <v>0</v>
      </c>
      <c r="V613" s="33"/>
      <c r="W613" s="34" t="s">
        <v>243</v>
      </c>
      <c r="X613" s="34"/>
      <c r="Y613" s="33">
        <f t="shared" si="430"/>
        <v>0</v>
      </c>
      <c r="Z613" s="33"/>
      <c r="AA613" s="4" t="s">
        <v>243</v>
      </c>
      <c r="AB613" s="33">
        <f t="shared" si="431"/>
        <v>0</v>
      </c>
      <c r="AC613" s="33"/>
      <c r="AD613" s="4" t="s">
        <v>243</v>
      </c>
      <c r="AE613" s="33">
        <f t="shared" si="432"/>
        <v>0</v>
      </c>
      <c r="AF613" s="33"/>
      <c r="AG613" s="4" t="s">
        <v>243</v>
      </c>
      <c r="AH613" s="33">
        <f t="shared" si="433"/>
        <v>0</v>
      </c>
      <c r="AI613" s="33"/>
      <c r="AJ613" s="4" t="s">
        <v>243</v>
      </c>
      <c r="AK613" s="33">
        <f t="shared" si="434"/>
        <v>0</v>
      </c>
      <c r="AL613" s="33"/>
      <c r="AM613" s="4" t="s">
        <v>243</v>
      </c>
      <c r="AN613" s="6">
        <f t="shared" si="435"/>
        <v>0</v>
      </c>
      <c r="AO613" s="34" t="s">
        <v>243</v>
      </c>
      <c r="AP613" s="34"/>
      <c r="AQ613" s="6">
        <f t="shared" si="436"/>
        <v>0</v>
      </c>
      <c r="AR613" s="4" t="s">
        <v>243</v>
      </c>
      <c r="AS613" s="6">
        <f t="shared" si="437"/>
        <v>0</v>
      </c>
      <c r="AT613" s="4" t="s">
        <v>243</v>
      </c>
      <c r="AU613" s="6">
        <f t="shared" si="438"/>
        <v>0</v>
      </c>
      <c r="AV613" s="4" t="s">
        <v>243</v>
      </c>
      <c r="AW613" s="6">
        <f t="shared" si="439"/>
        <v>0</v>
      </c>
      <c r="AX613" s="4" t="s">
        <v>243</v>
      </c>
      <c r="AY613" s="33">
        <f t="shared" si="440"/>
        <v>0</v>
      </c>
      <c r="AZ613" s="33"/>
      <c r="BA613" s="33"/>
      <c r="BB613" s="4" t="s">
        <v>243</v>
      </c>
    </row>
    <row r="614" spans="1:54" s="1" customFormat="1" ht="14.1" customHeight="1">
      <c r="A614" s="35" t="s">
        <v>856</v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6" t="s">
        <v>16</v>
      </c>
      <c r="N614" s="36"/>
      <c r="O614" s="36" t="s">
        <v>16</v>
      </c>
      <c r="P614" s="36"/>
      <c r="Q614" s="36"/>
      <c r="R614" s="36" t="s">
        <v>16</v>
      </c>
      <c r="S614" s="36"/>
      <c r="T614" s="36"/>
      <c r="U614" s="29" t="s">
        <v>16</v>
      </c>
      <c r="V614" s="29"/>
      <c r="W614" s="29" t="s">
        <v>16</v>
      </c>
      <c r="X614" s="29"/>
      <c r="Y614" s="29" t="s">
        <v>16</v>
      </c>
      <c r="Z614" s="29"/>
      <c r="AA614" s="7" t="s">
        <v>16</v>
      </c>
      <c r="AB614" s="29" t="s">
        <v>16</v>
      </c>
      <c r="AC614" s="29"/>
      <c r="AD614" s="7" t="s">
        <v>16</v>
      </c>
      <c r="AE614" s="29" t="s">
        <v>16</v>
      </c>
      <c r="AF614" s="29"/>
      <c r="AG614" s="7" t="s">
        <v>16</v>
      </c>
      <c r="AH614" s="29" t="s">
        <v>16</v>
      </c>
      <c r="AI614" s="29"/>
      <c r="AJ614" s="7" t="s">
        <v>16</v>
      </c>
      <c r="AK614" s="29" t="s">
        <v>16</v>
      </c>
      <c r="AL614" s="29"/>
      <c r="AM614" s="7" t="s">
        <v>16</v>
      </c>
      <c r="AN614" s="7" t="s">
        <v>16</v>
      </c>
      <c r="AO614" s="29" t="s">
        <v>16</v>
      </c>
      <c r="AP614" s="29"/>
      <c r="AQ614" s="7" t="s">
        <v>16</v>
      </c>
      <c r="AR614" s="7" t="s">
        <v>16</v>
      </c>
      <c r="AS614" s="7" t="s">
        <v>16</v>
      </c>
      <c r="AT614" s="7" t="s">
        <v>16</v>
      </c>
      <c r="AU614" s="7" t="s">
        <v>16</v>
      </c>
      <c r="AV614" s="7" t="s">
        <v>16</v>
      </c>
      <c r="AW614" s="7" t="s">
        <v>16</v>
      </c>
      <c r="AX614" s="7" t="s">
        <v>16</v>
      </c>
      <c r="AY614" s="29" t="s">
        <v>16</v>
      </c>
      <c r="AZ614" s="29"/>
      <c r="BA614" s="29"/>
      <c r="BB614" s="7" t="s">
        <v>16</v>
      </c>
    </row>
    <row r="615" spans="1:54" s="1" customFormat="1" ht="14.1" customHeight="1">
      <c r="A615" s="30" t="s">
        <v>857</v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1" t="s">
        <v>965</v>
      </c>
      <c r="N615" s="31"/>
      <c r="O615" s="31" t="s">
        <v>859</v>
      </c>
      <c r="P615" s="31"/>
      <c r="Q615" s="31"/>
      <c r="R615" s="31" t="s">
        <v>68</v>
      </c>
      <c r="S615" s="31"/>
      <c r="T615" s="31"/>
      <c r="U615" s="27">
        <f t="shared" ref="U615:U623" si="441">0</f>
        <v>0</v>
      </c>
      <c r="V615" s="27"/>
      <c r="W615" s="28" t="s">
        <v>243</v>
      </c>
      <c r="X615" s="28"/>
      <c r="Y615" s="27">
        <f t="shared" ref="Y615:Y623" si="442">0</f>
        <v>0</v>
      </c>
      <c r="Z615" s="27"/>
      <c r="AA615" s="14" t="s">
        <v>243</v>
      </c>
      <c r="AB615" s="27">
        <f t="shared" ref="AB615:AB623" si="443">0</f>
        <v>0</v>
      </c>
      <c r="AC615" s="27"/>
      <c r="AD615" s="14" t="s">
        <v>243</v>
      </c>
      <c r="AE615" s="27">
        <f t="shared" ref="AE615:AE623" si="444">0</f>
        <v>0</v>
      </c>
      <c r="AF615" s="27"/>
      <c r="AG615" s="14" t="s">
        <v>243</v>
      </c>
      <c r="AH615" s="27">
        <f t="shared" ref="AH615:AH623" si="445">0</f>
        <v>0</v>
      </c>
      <c r="AI615" s="27"/>
      <c r="AJ615" s="14" t="s">
        <v>243</v>
      </c>
      <c r="AK615" s="27">
        <f t="shared" ref="AK615:AK623" si="446">0</f>
        <v>0</v>
      </c>
      <c r="AL615" s="27"/>
      <c r="AM615" s="14" t="s">
        <v>243</v>
      </c>
      <c r="AN615" s="8">
        <f t="shared" ref="AN615:AN623" si="447">0</f>
        <v>0</v>
      </c>
      <c r="AO615" s="28" t="s">
        <v>243</v>
      </c>
      <c r="AP615" s="28"/>
      <c r="AQ615" s="8">
        <f t="shared" ref="AQ615:AQ623" si="448">0</f>
        <v>0</v>
      </c>
      <c r="AR615" s="14" t="s">
        <v>243</v>
      </c>
      <c r="AS615" s="8">
        <f t="shared" ref="AS615:AS623" si="449">0</f>
        <v>0</v>
      </c>
      <c r="AT615" s="14" t="s">
        <v>243</v>
      </c>
      <c r="AU615" s="8">
        <f t="shared" ref="AU615:AU623" si="450">0</f>
        <v>0</v>
      </c>
      <c r="AV615" s="14" t="s">
        <v>243</v>
      </c>
      <c r="AW615" s="8">
        <f t="shared" ref="AW615:AW623" si="451">0</f>
        <v>0</v>
      </c>
      <c r="AX615" s="14" t="s">
        <v>243</v>
      </c>
      <c r="AY615" s="27">
        <f t="shared" ref="AY615:AY623" si="452">0</f>
        <v>0</v>
      </c>
      <c r="AZ615" s="27"/>
      <c r="BA615" s="27"/>
      <c r="BB615" s="14" t="s">
        <v>243</v>
      </c>
    </row>
    <row r="616" spans="1:54" s="1" customFormat="1" ht="24" customHeight="1">
      <c r="A616" s="42" t="s">
        <v>860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38" t="s">
        <v>966</v>
      </c>
      <c r="N616" s="38"/>
      <c r="O616" s="38" t="s">
        <v>351</v>
      </c>
      <c r="P616" s="38"/>
      <c r="Q616" s="38"/>
      <c r="R616" s="38" t="s">
        <v>68</v>
      </c>
      <c r="S616" s="38"/>
      <c r="T616" s="38"/>
      <c r="U616" s="33">
        <f t="shared" si="441"/>
        <v>0</v>
      </c>
      <c r="V616" s="33"/>
      <c r="W616" s="34" t="s">
        <v>243</v>
      </c>
      <c r="X616" s="34"/>
      <c r="Y616" s="33">
        <f t="shared" si="442"/>
        <v>0</v>
      </c>
      <c r="Z616" s="33"/>
      <c r="AA616" s="4" t="s">
        <v>243</v>
      </c>
      <c r="AB616" s="33">
        <f t="shared" si="443"/>
        <v>0</v>
      </c>
      <c r="AC616" s="33"/>
      <c r="AD616" s="4" t="s">
        <v>243</v>
      </c>
      <c r="AE616" s="33">
        <f t="shared" si="444"/>
        <v>0</v>
      </c>
      <c r="AF616" s="33"/>
      <c r="AG616" s="4" t="s">
        <v>243</v>
      </c>
      <c r="AH616" s="33">
        <f t="shared" si="445"/>
        <v>0</v>
      </c>
      <c r="AI616" s="33"/>
      <c r="AJ616" s="4" t="s">
        <v>243</v>
      </c>
      <c r="AK616" s="33">
        <f t="shared" si="446"/>
        <v>0</v>
      </c>
      <c r="AL616" s="33"/>
      <c r="AM616" s="4" t="s">
        <v>243</v>
      </c>
      <c r="AN616" s="6">
        <f t="shared" si="447"/>
        <v>0</v>
      </c>
      <c r="AO616" s="34" t="s">
        <v>243</v>
      </c>
      <c r="AP616" s="34"/>
      <c r="AQ616" s="6">
        <f t="shared" si="448"/>
        <v>0</v>
      </c>
      <c r="AR616" s="4" t="s">
        <v>243</v>
      </c>
      <c r="AS616" s="6">
        <f t="shared" si="449"/>
        <v>0</v>
      </c>
      <c r="AT616" s="4" t="s">
        <v>243</v>
      </c>
      <c r="AU616" s="6">
        <f t="shared" si="450"/>
        <v>0</v>
      </c>
      <c r="AV616" s="4" t="s">
        <v>243</v>
      </c>
      <c r="AW616" s="6">
        <f t="shared" si="451"/>
        <v>0</v>
      </c>
      <c r="AX616" s="4" t="s">
        <v>243</v>
      </c>
      <c r="AY616" s="33">
        <f t="shared" si="452"/>
        <v>0</v>
      </c>
      <c r="AZ616" s="33"/>
      <c r="BA616" s="33"/>
      <c r="BB616" s="4" t="s">
        <v>243</v>
      </c>
    </row>
    <row r="617" spans="1:54" s="1" customFormat="1" ht="14.1" customHeight="1">
      <c r="A617" s="42" t="s">
        <v>834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38" t="s">
        <v>967</v>
      </c>
      <c r="N617" s="38"/>
      <c r="O617" s="38" t="s">
        <v>863</v>
      </c>
      <c r="P617" s="38"/>
      <c r="Q617" s="38"/>
      <c r="R617" s="38" t="s">
        <v>68</v>
      </c>
      <c r="S617" s="38"/>
      <c r="T617" s="38"/>
      <c r="U617" s="33">
        <f t="shared" si="441"/>
        <v>0</v>
      </c>
      <c r="V617" s="33"/>
      <c r="W617" s="34" t="s">
        <v>243</v>
      </c>
      <c r="X617" s="34"/>
      <c r="Y617" s="33">
        <f t="shared" si="442"/>
        <v>0</v>
      </c>
      <c r="Z617" s="33"/>
      <c r="AA617" s="4" t="s">
        <v>243</v>
      </c>
      <c r="AB617" s="33">
        <f t="shared" si="443"/>
        <v>0</v>
      </c>
      <c r="AC617" s="33"/>
      <c r="AD617" s="4" t="s">
        <v>243</v>
      </c>
      <c r="AE617" s="33">
        <f t="shared" si="444"/>
        <v>0</v>
      </c>
      <c r="AF617" s="33"/>
      <c r="AG617" s="4" t="s">
        <v>243</v>
      </c>
      <c r="AH617" s="33">
        <f t="shared" si="445"/>
        <v>0</v>
      </c>
      <c r="AI617" s="33"/>
      <c r="AJ617" s="4" t="s">
        <v>243</v>
      </c>
      <c r="AK617" s="33">
        <f t="shared" si="446"/>
        <v>0</v>
      </c>
      <c r="AL617" s="33"/>
      <c r="AM617" s="4" t="s">
        <v>243</v>
      </c>
      <c r="AN617" s="6">
        <f t="shared" si="447"/>
        <v>0</v>
      </c>
      <c r="AO617" s="34" t="s">
        <v>243</v>
      </c>
      <c r="AP617" s="34"/>
      <c r="AQ617" s="6">
        <f t="shared" si="448"/>
        <v>0</v>
      </c>
      <c r="AR617" s="4" t="s">
        <v>243</v>
      </c>
      <c r="AS617" s="6">
        <f t="shared" si="449"/>
        <v>0</v>
      </c>
      <c r="AT617" s="4" t="s">
        <v>243</v>
      </c>
      <c r="AU617" s="6">
        <f t="shared" si="450"/>
        <v>0</v>
      </c>
      <c r="AV617" s="4" t="s">
        <v>243</v>
      </c>
      <c r="AW617" s="6">
        <f t="shared" si="451"/>
        <v>0</v>
      </c>
      <c r="AX617" s="4" t="s">
        <v>243</v>
      </c>
      <c r="AY617" s="33">
        <f t="shared" si="452"/>
        <v>0</v>
      </c>
      <c r="AZ617" s="33"/>
      <c r="BA617" s="33"/>
      <c r="BB617" s="4" t="s">
        <v>243</v>
      </c>
    </row>
    <row r="618" spans="1:54" s="1" customFormat="1" ht="14.1" customHeight="1">
      <c r="A618" s="42" t="s">
        <v>832</v>
      </c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38" t="s">
        <v>968</v>
      </c>
      <c r="N618" s="38"/>
      <c r="O618" s="38" t="s">
        <v>865</v>
      </c>
      <c r="P618" s="38"/>
      <c r="Q618" s="38"/>
      <c r="R618" s="38" t="s">
        <v>68</v>
      </c>
      <c r="S618" s="38"/>
      <c r="T618" s="38"/>
      <c r="U618" s="33">
        <f t="shared" si="441"/>
        <v>0</v>
      </c>
      <c r="V618" s="33"/>
      <c r="W618" s="34" t="s">
        <v>243</v>
      </c>
      <c r="X618" s="34"/>
      <c r="Y618" s="33">
        <f t="shared" si="442"/>
        <v>0</v>
      </c>
      <c r="Z618" s="33"/>
      <c r="AA618" s="4" t="s">
        <v>243</v>
      </c>
      <c r="AB618" s="33">
        <f t="shared" si="443"/>
        <v>0</v>
      </c>
      <c r="AC618" s="33"/>
      <c r="AD618" s="4" t="s">
        <v>243</v>
      </c>
      <c r="AE618" s="33">
        <f t="shared" si="444"/>
        <v>0</v>
      </c>
      <c r="AF618" s="33"/>
      <c r="AG618" s="4" t="s">
        <v>243</v>
      </c>
      <c r="AH618" s="33">
        <f t="shared" si="445"/>
        <v>0</v>
      </c>
      <c r="AI618" s="33"/>
      <c r="AJ618" s="4" t="s">
        <v>243</v>
      </c>
      <c r="AK618" s="33">
        <f t="shared" si="446"/>
        <v>0</v>
      </c>
      <c r="AL618" s="33"/>
      <c r="AM618" s="4" t="s">
        <v>243</v>
      </c>
      <c r="AN618" s="6">
        <f t="shared" si="447"/>
        <v>0</v>
      </c>
      <c r="AO618" s="34" t="s">
        <v>243</v>
      </c>
      <c r="AP618" s="34"/>
      <c r="AQ618" s="6">
        <f t="shared" si="448"/>
        <v>0</v>
      </c>
      <c r="AR618" s="4" t="s">
        <v>243</v>
      </c>
      <c r="AS618" s="6">
        <f t="shared" si="449"/>
        <v>0</v>
      </c>
      <c r="AT618" s="4" t="s">
        <v>243</v>
      </c>
      <c r="AU618" s="6">
        <f t="shared" si="450"/>
        <v>0</v>
      </c>
      <c r="AV618" s="4" t="s">
        <v>243</v>
      </c>
      <c r="AW618" s="6">
        <f t="shared" si="451"/>
        <v>0</v>
      </c>
      <c r="AX618" s="4" t="s">
        <v>243</v>
      </c>
      <c r="AY618" s="33">
        <f t="shared" si="452"/>
        <v>0</v>
      </c>
      <c r="AZ618" s="33"/>
      <c r="BA618" s="33"/>
      <c r="BB618" s="4" t="s">
        <v>243</v>
      </c>
    </row>
    <row r="619" spans="1:54" s="1" customFormat="1" ht="14.1" customHeight="1">
      <c r="A619" s="42" t="s">
        <v>866</v>
      </c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38" t="s">
        <v>969</v>
      </c>
      <c r="N619" s="38"/>
      <c r="O619" s="38" t="s">
        <v>354</v>
      </c>
      <c r="P619" s="38"/>
      <c r="Q619" s="38"/>
      <c r="R619" s="38" t="s">
        <v>68</v>
      </c>
      <c r="S619" s="38"/>
      <c r="T619" s="38"/>
      <c r="U619" s="33">
        <f t="shared" si="441"/>
        <v>0</v>
      </c>
      <c r="V619" s="33"/>
      <c r="W619" s="34" t="s">
        <v>243</v>
      </c>
      <c r="X619" s="34"/>
      <c r="Y619" s="33">
        <f t="shared" si="442"/>
        <v>0</v>
      </c>
      <c r="Z619" s="33"/>
      <c r="AA619" s="4" t="s">
        <v>243</v>
      </c>
      <c r="AB619" s="33">
        <f t="shared" si="443"/>
        <v>0</v>
      </c>
      <c r="AC619" s="33"/>
      <c r="AD619" s="4" t="s">
        <v>243</v>
      </c>
      <c r="AE619" s="33">
        <f t="shared" si="444"/>
        <v>0</v>
      </c>
      <c r="AF619" s="33"/>
      <c r="AG619" s="4" t="s">
        <v>243</v>
      </c>
      <c r="AH619" s="33">
        <f t="shared" si="445"/>
        <v>0</v>
      </c>
      <c r="AI619" s="33"/>
      <c r="AJ619" s="4" t="s">
        <v>243</v>
      </c>
      <c r="AK619" s="33">
        <f t="shared" si="446"/>
        <v>0</v>
      </c>
      <c r="AL619" s="33"/>
      <c r="AM619" s="4" t="s">
        <v>243</v>
      </c>
      <c r="AN619" s="6">
        <f t="shared" si="447"/>
        <v>0</v>
      </c>
      <c r="AO619" s="34" t="s">
        <v>243</v>
      </c>
      <c r="AP619" s="34"/>
      <c r="AQ619" s="6">
        <f t="shared" si="448"/>
        <v>0</v>
      </c>
      <c r="AR619" s="4" t="s">
        <v>243</v>
      </c>
      <c r="AS619" s="6">
        <f t="shared" si="449"/>
        <v>0</v>
      </c>
      <c r="AT619" s="4" t="s">
        <v>243</v>
      </c>
      <c r="AU619" s="6">
        <f t="shared" si="450"/>
        <v>0</v>
      </c>
      <c r="AV619" s="4" t="s">
        <v>243</v>
      </c>
      <c r="AW619" s="6">
        <f t="shared" si="451"/>
        <v>0</v>
      </c>
      <c r="AX619" s="4" t="s">
        <v>243</v>
      </c>
      <c r="AY619" s="33">
        <f t="shared" si="452"/>
        <v>0</v>
      </c>
      <c r="AZ619" s="33"/>
      <c r="BA619" s="33"/>
      <c r="BB619" s="4" t="s">
        <v>243</v>
      </c>
    </row>
    <row r="620" spans="1:54" s="1" customFormat="1" ht="14.1" customHeight="1">
      <c r="A620" s="42" t="s">
        <v>868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38" t="s">
        <v>970</v>
      </c>
      <c r="N620" s="38"/>
      <c r="O620" s="38" t="s">
        <v>354</v>
      </c>
      <c r="P620" s="38"/>
      <c r="Q620" s="38"/>
      <c r="R620" s="38" t="s">
        <v>68</v>
      </c>
      <c r="S620" s="38"/>
      <c r="T620" s="38"/>
      <c r="U620" s="33">
        <f t="shared" si="441"/>
        <v>0</v>
      </c>
      <c r="V620" s="33"/>
      <c r="W620" s="34" t="s">
        <v>243</v>
      </c>
      <c r="X620" s="34"/>
      <c r="Y620" s="33">
        <f t="shared" si="442"/>
        <v>0</v>
      </c>
      <c r="Z620" s="33"/>
      <c r="AA620" s="4" t="s">
        <v>243</v>
      </c>
      <c r="AB620" s="33">
        <f t="shared" si="443"/>
        <v>0</v>
      </c>
      <c r="AC620" s="33"/>
      <c r="AD620" s="4" t="s">
        <v>243</v>
      </c>
      <c r="AE620" s="33">
        <f t="shared" si="444"/>
        <v>0</v>
      </c>
      <c r="AF620" s="33"/>
      <c r="AG620" s="4" t="s">
        <v>243</v>
      </c>
      <c r="AH620" s="33">
        <f t="shared" si="445"/>
        <v>0</v>
      </c>
      <c r="AI620" s="33"/>
      <c r="AJ620" s="4" t="s">
        <v>243</v>
      </c>
      <c r="AK620" s="33">
        <f t="shared" si="446"/>
        <v>0</v>
      </c>
      <c r="AL620" s="33"/>
      <c r="AM620" s="4" t="s">
        <v>243</v>
      </c>
      <c r="AN620" s="6">
        <f t="shared" si="447"/>
        <v>0</v>
      </c>
      <c r="AO620" s="34" t="s">
        <v>243</v>
      </c>
      <c r="AP620" s="34"/>
      <c r="AQ620" s="6">
        <f t="shared" si="448"/>
        <v>0</v>
      </c>
      <c r="AR620" s="4" t="s">
        <v>243</v>
      </c>
      <c r="AS620" s="6">
        <f t="shared" si="449"/>
        <v>0</v>
      </c>
      <c r="AT620" s="4" t="s">
        <v>243</v>
      </c>
      <c r="AU620" s="6">
        <f t="shared" si="450"/>
        <v>0</v>
      </c>
      <c r="AV620" s="4" t="s">
        <v>243</v>
      </c>
      <c r="AW620" s="6">
        <f t="shared" si="451"/>
        <v>0</v>
      </c>
      <c r="AX620" s="4" t="s">
        <v>243</v>
      </c>
      <c r="AY620" s="33">
        <f t="shared" si="452"/>
        <v>0</v>
      </c>
      <c r="AZ620" s="33"/>
      <c r="BA620" s="33"/>
      <c r="BB620" s="4" t="s">
        <v>243</v>
      </c>
    </row>
    <row r="621" spans="1:54" s="1" customFormat="1" ht="14.1" customHeight="1">
      <c r="A621" s="41" t="s">
        <v>726</v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38" t="s">
        <v>971</v>
      </c>
      <c r="N621" s="38"/>
      <c r="O621" s="38" t="s">
        <v>400</v>
      </c>
      <c r="P621" s="38"/>
      <c r="Q621" s="38"/>
      <c r="R621" s="38" t="s">
        <v>68</v>
      </c>
      <c r="S621" s="38"/>
      <c r="T621" s="38"/>
      <c r="U621" s="33">
        <f t="shared" si="441"/>
        <v>0</v>
      </c>
      <c r="V621" s="33"/>
      <c r="W621" s="34" t="s">
        <v>243</v>
      </c>
      <c r="X621" s="34"/>
      <c r="Y621" s="33">
        <f t="shared" si="442"/>
        <v>0</v>
      </c>
      <c r="Z621" s="33"/>
      <c r="AA621" s="4" t="s">
        <v>243</v>
      </c>
      <c r="AB621" s="33">
        <f t="shared" si="443"/>
        <v>0</v>
      </c>
      <c r="AC621" s="33"/>
      <c r="AD621" s="4" t="s">
        <v>243</v>
      </c>
      <c r="AE621" s="33">
        <f t="shared" si="444"/>
        <v>0</v>
      </c>
      <c r="AF621" s="33"/>
      <c r="AG621" s="4" t="s">
        <v>243</v>
      </c>
      <c r="AH621" s="33">
        <f t="shared" si="445"/>
        <v>0</v>
      </c>
      <c r="AI621" s="33"/>
      <c r="AJ621" s="4" t="s">
        <v>243</v>
      </c>
      <c r="AK621" s="33">
        <f t="shared" si="446"/>
        <v>0</v>
      </c>
      <c r="AL621" s="33"/>
      <c r="AM621" s="4" t="s">
        <v>243</v>
      </c>
      <c r="AN621" s="6">
        <f t="shared" si="447"/>
        <v>0</v>
      </c>
      <c r="AO621" s="34" t="s">
        <v>243</v>
      </c>
      <c r="AP621" s="34"/>
      <c r="AQ621" s="6">
        <f t="shared" si="448"/>
        <v>0</v>
      </c>
      <c r="AR621" s="4" t="s">
        <v>243</v>
      </c>
      <c r="AS621" s="6">
        <f t="shared" si="449"/>
        <v>0</v>
      </c>
      <c r="AT621" s="4" t="s">
        <v>243</v>
      </c>
      <c r="AU621" s="6">
        <f t="shared" si="450"/>
        <v>0</v>
      </c>
      <c r="AV621" s="4" t="s">
        <v>243</v>
      </c>
      <c r="AW621" s="6">
        <f t="shared" si="451"/>
        <v>0</v>
      </c>
      <c r="AX621" s="4" t="s">
        <v>243</v>
      </c>
      <c r="AY621" s="33">
        <f t="shared" si="452"/>
        <v>0</v>
      </c>
      <c r="AZ621" s="33"/>
      <c r="BA621" s="33"/>
      <c r="BB621" s="4" t="s">
        <v>243</v>
      </c>
    </row>
    <row r="622" spans="1:54" s="1" customFormat="1" ht="14.1" customHeight="1">
      <c r="A622" s="41" t="s">
        <v>730</v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38" t="s">
        <v>972</v>
      </c>
      <c r="N622" s="38"/>
      <c r="O622" s="38" t="s">
        <v>412</v>
      </c>
      <c r="P622" s="38"/>
      <c r="Q622" s="38"/>
      <c r="R622" s="38" t="s">
        <v>68</v>
      </c>
      <c r="S622" s="38"/>
      <c r="T622" s="38"/>
      <c r="U622" s="33">
        <f t="shared" si="441"/>
        <v>0</v>
      </c>
      <c r="V622" s="33"/>
      <c r="W622" s="34" t="s">
        <v>243</v>
      </c>
      <c r="X622" s="34"/>
      <c r="Y622" s="33">
        <f t="shared" si="442"/>
        <v>0</v>
      </c>
      <c r="Z622" s="33"/>
      <c r="AA622" s="4" t="s">
        <v>243</v>
      </c>
      <c r="AB622" s="33">
        <f t="shared" si="443"/>
        <v>0</v>
      </c>
      <c r="AC622" s="33"/>
      <c r="AD622" s="4" t="s">
        <v>243</v>
      </c>
      <c r="AE622" s="33">
        <f t="shared" si="444"/>
        <v>0</v>
      </c>
      <c r="AF622" s="33"/>
      <c r="AG622" s="4" t="s">
        <v>243</v>
      </c>
      <c r="AH622" s="33">
        <f t="shared" si="445"/>
        <v>0</v>
      </c>
      <c r="AI622" s="33"/>
      <c r="AJ622" s="4" t="s">
        <v>243</v>
      </c>
      <c r="AK622" s="33">
        <f t="shared" si="446"/>
        <v>0</v>
      </c>
      <c r="AL622" s="33"/>
      <c r="AM622" s="4" t="s">
        <v>243</v>
      </c>
      <c r="AN622" s="6">
        <f t="shared" si="447"/>
        <v>0</v>
      </c>
      <c r="AO622" s="34" t="s">
        <v>243</v>
      </c>
      <c r="AP622" s="34"/>
      <c r="AQ622" s="6">
        <f t="shared" si="448"/>
        <v>0</v>
      </c>
      <c r="AR622" s="4" t="s">
        <v>243</v>
      </c>
      <c r="AS622" s="6">
        <f t="shared" si="449"/>
        <v>0</v>
      </c>
      <c r="AT622" s="4" t="s">
        <v>243</v>
      </c>
      <c r="AU622" s="6">
        <f t="shared" si="450"/>
        <v>0</v>
      </c>
      <c r="AV622" s="4" t="s">
        <v>243</v>
      </c>
      <c r="AW622" s="6">
        <f t="shared" si="451"/>
        <v>0</v>
      </c>
      <c r="AX622" s="4" t="s">
        <v>243</v>
      </c>
      <c r="AY622" s="33">
        <f t="shared" si="452"/>
        <v>0</v>
      </c>
      <c r="AZ622" s="33"/>
      <c r="BA622" s="33"/>
      <c r="BB622" s="4" t="s">
        <v>243</v>
      </c>
    </row>
    <row r="623" spans="1:54" s="1" customFormat="1" ht="24" customHeight="1">
      <c r="A623" s="41" t="s">
        <v>973</v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38" t="s">
        <v>974</v>
      </c>
      <c r="N623" s="38"/>
      <c r="O623" s="38" t="s">
        <v>412</v>
      </c>
      <c r="P623" s="38"/>
      <c r="Q623" s="38"/>
      <c r="R623" s="38" t="s">
        <v>68</v>
      </c>
      <c r="S623" s="38"/>
      <c r="T623" s="38"/>
      <c r="U623" s="33">
        <f t="shared" si="441"/>
        <v>0</v>
      </c>
      <c r="V623" s="33"/>
      <c r="W623" s="34" t="s">
        <v>243</v>
      </c>
      <c r="X623" s="34"/>
      <c r="Y623" s="33">
        <f t="shared" si="442"/>
        <v>0</v>
      </c>
      <c r="Z623" s="33"/>
      <c r="AA623" s="4" t="s">
        <v>243</v>
      </c>
      <c r="AB623" s="33">
        <f t="shared" si="443"/>
        <v>0</v>
      </c>
      <c r="AC623" s="33"/>
      <c r="AD623" s="4" t="s">
        <v>243</v>
      </c>
      <c r="AE623" s="33">
        <f t="shared" si="444"/>
        <v>0</v>
      </c>
      <c r="AF623" s="33"/>
      <c r="AG623" s="4" t="s">
        <v>243</v>
      </c>
      <c r="AH623" s="33">
        <f t="shared" si="445"/>
        <v>0</v>
      </c>
      <c r="AI623" s="33"/>
      <c r="AJ623" s="4" t="s">
        <v>243</v>
      </c>
      <c r="AK623" s="33">
        <f t="shared" si="446"/>
        <v>0</v>
      </c>
      <c r="AL623" s="33"/>
      <c r="AM623" s="4" t="s">
        <v>243</v>
      </c>
      <c r="AN623" s="6">
        <f t="shared" si="447"/>
        <v>0</v>
      </c>
      <c r="AO623" s="34" t="s">
        <v>243</v>
      </c>
      <c r="AP623" s="34"/>
      <c r="AQ623" s="6">
        <f t="shared" si="448"/>
        <v>0</v>
      </c>
      <c r="AR623" s="4" t="s">
        <v>243</v>
      </c>
      <c r="AS623" s="6">
        <f t="shared" si="449"/>
        <v>0</v>
      </c>
      <c r="AT623" s="4" t="s">
        <v>243</v>
      </c>
      <c r="AU623" s="6">
        <f t="shared" si="450"/>
        <v>0</v>
      </c>
      <c r="AV623" s="4" t="s">
        <v>243</v>
      </c>
      <c r="AW623" s="6">
        <f t="shared" si="451"/>
        <v>0</v>
      </c>
      <c r="AX623" s="4" t="s">
        <v>243</v>
      </c>
      <c r="AY623" s="33">
        <f t="shared" si="452"/>
        <v>0</v>
      </c>
      <c r="AZ623" s="33"/>
      <c r="BA623" s="33"/>
      <c r="BB623" s="4" t="s">
        <v>243</v>
      </c>
    </row>
    <row r="624" spans="1:54" s="1" customFormat="1" ht="14.1" customHeight="1">
      <c r="A624" s="35" t="s">
        <v>882</v>
      </c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6" t="s">
        <v>16</v>
      </c>
      <c r="N624" s="36"/>
      <c r="O624" s="36" t="s">
        <v>16</v>
      </c>
      <c r="P624" s="36"/>
      <c r="Q624" s="36"/>
      <c r="R624" s="36" t="s">
        <v>16</v>
      </c>
      <c r="S624" s="36"/>
      <c r="T624" s="36"/>
      <c r="U624" s="29" t="s">
        <v>16</v>
      </c>
      <c r="V624" s="29"/>
      <c r="W624" s="29" t="s">
        <v>16</v>
      </c>
      <c r="X624" s="29"/>
      <c r="Y624" s="29" t="s">
        <v>16</v>
      </c>
      <c r="Z624" s="29"/>
      <c r="AA624" s="7" t="s">
        <v>16</v>
      </c>
      <c r="AB624" s="29" t="s">
        <v>16</v>
      </c>
      <c r="AC624" s="29"/>
      <c r="AD624" s="7" t="s">
        <v>16</v>
      </c>
      <c r="AE624" s="29" t="s">
        <v>16</v>
      </c>
      <c r="AF624" s="29"/>
      <c r="AG624" s="7" t="s">
        <v>16</v>
      </c>
      <c r="AH624" s="29" t="s">
        <v>16</v>
      </c>
      <c r="AI624" s="29"/>
      <c r="AJ624" s="7" t="s">
        <v>16</v>
      </c>
      <c r="AK624" s="29" t="s">
        <v>16</v>
      </c>
      <c r="AL624" s="29"/>
      <c r="AM624" s="7" t="s">
        <v>16</v>
      </c>
      <c r="AN624" s="7" t="s">
        <v>16</v>
      </c>
      <c r="AO624" s="29" t="s">
        <v>16</v>
      </c>
      <c r="AP624" s="29"/>
      <c r="AQ624" s="7" t="s">
        <v>16</v>
      </c>
      <c r="AR624" s="7" t="s">
        <v>16</v>
      </c>
      <c r="AS624" s="7" t="s">
        <v>16</v>
      </c>
      <c r="AT624" s="7" t="s">
        <v>16</v>
      </c>
      <c r="AU624" s="7" t="s">
        <v>16</v>
      </c>
      <c r="AV624" s="7" t="s">
        <v>16</v>
      </c>
      <c r="AW624" s="7" t="s">
        <v>16</v>
      </c>
      <c r="AX624" s="7" t="s">
        <v>16</v>
      </c>
      <c r="AY624" s="29" t="s">
        <v>16</v>
      </c>
      <c r="AZ624" s="29"/>
      <c r="BA624" s="29"/>
      <c r="BB624" s="7" t="s">
        <v>16</v>
      </c>
    </row>
    <row r="625" spans="1:54" s="1" customFormat="1" ht="14.1" customHeight="1">
      <c r="A625" s="30" t="s">
        <v>883</v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1" t="s">
        <v>975</v>
      </c>
      <c r="N625" s="31"/>
      <c r="O625" s="31" t="s">
        <v>67</v>
      </c>
      <c r="P625" s="31"/>
      <c r="Q625" s="31"/>
      <c r="R625" s="31" t="s">
        <v>68</v>
      </c>
      <c r="S625" s="31"/>
      <c r="T625" s="31"/>
      <c r="U625" s="27">
        <f t="shared" ref="U625:U631" si="453">0</f>
        <v>0</v>
      </c>
      <c r="V625" s="27"/>
      <c r="W625" s="28" t="s">
        <v>243</v>
      </c>
      <c r="X625" s="28"/>
      <c r="Y625" s="27">
        <f t="shared" ref="Y625:Y631" si="454">0</f>
        <v>0</v>
      </c>
      <c r="Z625" s="27"/>
      <c r="AA625" s="14" t="s">
        <v>243</v>
      </c>
      <c r="AB625" s="27">
        <f t="shared" ref="AB625:AB631" si="455">0</f>
        <v>0</v>
      </c>
      <c r="AC625" s="27"/>
      <c r="AD625" s="14" t="s">
        <v>243</v>
      </c>
      <c r="AE625" s="27">
        <f t="shared" ref="AE625:AE631" si="456">0</f>
        <v>0</v>
      </c>
      <c r="AF625" s="27"/>
      <c r="AG625" s="14" t="s">
        <v>243</v>
      </c>
      <c r="AH625" s="27">
        <f t="shared" ref="AH625:AH631" si="457">0</f>
        <v>0</v>
      </c>
      <c r="AI625" s="27"/>
      <c r="AJ625" s="14" t="s">
        <v>243</v>
      </c>
      <c r="AK625" s="27">
        <f t="shared" ref="AK625:AK631" si="458">0</f>
        <v>0</v>
      </c>
      <c r="AL625" s="27"/>
      <c r="AM625" s="14" t="s">
        <v>243</v>
      </c>
      <c r="AN625" s="8">
        <f t="shared" ref="AN625:AN631" si="459">0</f>
        <v>0</v>
      </c>
      <c r="AO625" s="28" t="s">
        <v>243</v>
      </c>
      <c r="AP625" s="28"/>
      <c r="AQ625" s="8">
        <f t="shared" ref="AQ625:AQ631" si="460">0</f>
        <v>0</v>
      </c>
      <c r="AR625" s="14" t="s">
        <v>243</v>
      </c>
      <c r="AS625" s="8">
        <f t="shared" ref="AS625:AS631" si="461">0</f>
        <v>0</v>
      </c>
      <c r="AT625" s="14" t="s">
        <v>243</v>
      </c>
      <c r="AU625" s="8">
        <f t="shared" ref="AU625:AU631" si="462">0</f>
        <v>0</v>
      </c>
      <c r="AV625" s="14" t="s">
        <v>243</v>
      </c>
      <c r="AW625" s="8">
        <f t="shared" ref="AW625:AW631" si="463">0</f>
        <v>0</v>
      </c>
      <c r="AX625" s="14" t="s">
        <v>243</v>
      </c>
      <c r="AY625" s="27">
        <f t="shared" ref="AY625:AY631" si="464">0</f>
        <v>0</v>
      </c>
      <c r="AZ625" s="27"/>
      <c r="BA625" s="27"/>
      <c r="BB625" s="14" t="s">
        <v>243</v>
      </c>
    </row>
    <row r="626" spans="1:54" s="1" customFormat="1" ht="14.1" customHeight="1">
      <c r="A626" s="42" t="s">
        <v>886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38" t="s">
        <v>976</v>
      </c>
      <c r="N626" s="38"/>
      <c r="O626" s="38" t="s">
        <v>888</v>
      </c>
      <c r="P626" s="38"/>
      <c r="Q626" s="38"/>
      <c r="R626" s="38" t="s">
        <v>68</v>
      </c>
      <c r="S626" s="38"/>
      <c r="T626" s="38"/>
      <c r="U626" s="33">
        <f t="shared" si="453"/>
        <v>0</v>
      </c>
      <c r="V626" s="33"/>
      <c r="W626" s="34" t="s">
        <v>243</v>
      </c>
      <c r="X626" s="34"/>
      <c r="Y626" s="33">
        <f t="shared" si="454"/>
        <v>0</v>
      </c>
      <c r="Z626" s="33"/>
      <c r="AA626" s="4" t="s">
        <v>243</v>
      </c>
      <c r="AB626" s="33">
        <f t="shared" si="455"/>
        <v>0</v>
      </c>
      <c r="AC626" s="33"/>
      <c r="AD626" s="4" t="s">
        <v>243</v>
      </c>
      <c r="AE626" s="33">
        <f t="shared" si="456"/>
        <v>0</v>
      </c>
      <c r="AF626" s="33"/>
      <c r="AG626" s="4" t="s">
        <v>243</v>
      </c>
      <c r="AH626" s="33">
        <f t="shared" si="457"/>
        <v>0</v>
      </c>
      <c r="AI626" s="33"/>
      <c r="AJ626" s="4" t="s">
        <v>243</v>
      </c>
      <c r="AK626" s="33">
        <f t="shared" si="458"/>
        <v>0</v>
      </c>
      <c r="AL626" s="33"/>
      <c r="AM626" s="4" t="s">
        <v>243</v>
      </c>
      <c r="AN626" s="6">
        <f t="shared" si="459"/>
        <v>0</v>
      </c>
      <c r="AO626" s="34" t="s">
        <v>243</v>
      </c>
      <c r="AP626" s="34"/>
      <c r="AQ626" s="6">
        <f t="shared" si="460"/>
        <v>0</v>
      </c>
      <c r="AR626" s="4" t="s">
        <v>243</v>
      </c>
      <c r="AS626" s="6">
        <f t="shared" si="461"/>
        <v>0</v>
      </c>
      <c r="AT626" s="4" t="s">
        <v>243</v>
      </c>
      <c r="AU626" s="6">
        <f t="shared" si="462"/>
        <v>0</v>
      </c>
      <c r="AV626" s="4" t="s">
        <v>243</v>
      </c>
      <c r="AW626" s="6">
        <f t="shared" si="463"/>
        <v>0</v>
      </c>
      <c r="AX626" s="4" t="s">
        <v>243</v>
      </c>
      <c r="AY626" s="33">
        <f t="shared" si="464"/>
        <v>0</v>
      </c>
      <c r="AZ626" s="33"/>
      <c r="BA626" s="33"/>
      <c r="BB626" s="4" t="s">
        <v>243</v>
      </c>
    </row>
    <row r="627" spans="1:54" s="1" customFormat="1" ht="14.1" customHeight="1">
      <c r="A627" s="42" t="s">
        <v>889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38" t="s">
        <v>977</v>
      </c>
      <c r="N627" s="38"/>
      <c r="O627" s="38" t="s">
        <v>891</v>
      </c>
      <c r="P627" s="38"/>
      <c r="Q627" s="38"/>
      <c r="R627" s="38" t="s">
        <v>68</v>
      </c>
      <c r="S627" s="38"/>
      <c r="T627" s="38"/>
      <c r="U627" s="33">
        <f t="shared" si="453"/>
        <v>0</v>
      </c>
      <c r="V627" s="33"/>
      <c r="W627" s="34" t="s">
        <v>243</v>
      </c>
      <c r="X627" s="34"/>
      <c r="Y627" s="33">
        <f t="shared" si="454"/>
        <v>0</v>
      </c>
      <c r="Z627" s="33"/>
      <c r="AA627" s="4" t="s">
        <v>243</v>
      </c>
      <c r="AB627" s="33">
        <f t="shared" si="455"/>
        <v>0</v>
      </c>
      <c r="AC627" s="33"/>
      <c r="AD627" s="4" t="s">
        <v>243</v>
      </c>
      <c r="AE627" s="33">
        <f t="shared" si="456"/>
        <v>0</v>
      </c>
      <c r="AF627" s="33"/>
      <c r="AG627" s="4" t="s">
        <v>243</v>
      </c>
      <c r="AH627" s="33">
        <f t="shared" si="457"/>
        <v>0</v>
      </c>
      <c r="AI627" s="33"/>
      <c r="AJ627" s="4" t="s">
        <v>243</v>
      </c>
      <c r="AK627" s="33">
        <f t="shared" si="458"/>
        <v>0</v>
      </c>
      <c r="AL627" s="33"/>
      <c r="AM627" s="4" t="s">
        <v>243</v>
      </c>
      <c r="AN627" s="6">
        <f t="shared" si="459"/>
        <v>0</v>
      </c>
      <c r="AO627" s="34" t="s">
        <v>243</v>
      </c>
      <c r="AP627" s="34"/>
      <c r="AQ627" s="6">
        <f t="shared" si="460"/>
        <v>0</v>
      </c>
      <c r="AR627" s="4" t="s">
        <v>243</v>
      </c>
      <c r="AS627" s="6">
        <f t="shared" si="461"/>
        <v>0</v>
      </c>
      <c r="AT627" s="4" t="s">
        <v>243</v>
      </c>
      <c r="AU627" s="6">
        <f t="shared" si="462"/>
        <v>0</v>
      </c>
      <c r="AV627" s="4" t="s">
        <v>243</v>
      </c>
      <c r="AW627" s="6">
        <f t="shared" si="463"/>
        <v>0</v>
      </c>
      <c r="AX627" s="4" t="s">
        <v>243</v>
      </c>
      <c r="AY627" s="33">
        <f t="shared" si="464"/>
        <v>0</v>
      </c>
      <c r="AZ627" s="33"/>
      <c r="BA627" s="33"/>
      <c r="BB627" s="4" t="s">
        <v>243</v>
      </c>
    </row>
    <row r="628" spans="1:54" s="1" customFormat="1" ht="14.1" customHeight="1">
      <c r="A628" s="42" t="s">
        <v>892</v>
      </c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38" t="s">
        <v>978</v>
      </c>
      <c r="N628" s="38"/>
      <c r="O628" s="38" t="s">
        <v>412</v>
      </c>
      <c r="P628" s="38"/>
      <c r="Q628" s="38"/>
      <c r="R628" s="38" t="s">
        <v>68</v>
      </c>
      <c r="S628" s="38"/>
      <c r="T628" s="38"/>
      <c r="U628" s="33">
        <f t="shared" si="453"/>
        <v>0</v>
      </c>
      <c r="V628" s="33"/>
      <c r="W628" s="34" t="s">
        <v>243</v>
      </c>
      <c r="X628" s="34"/>
      <c r="Y628" s="33">
        <f t="shared" si="454"/>
        <v>0</v>
      </c>
      <c r="Z628" s="33"/>
      <c r="AA628" s="4" t="s">
        <v>243</v>
      </c>
      <c r="AB628" s="33">
        <f t="shared" si="455"/>
        <v>0</v>
      </c>
      <c r="AC628" s="33"/>
      <c r="AD628" s="4" t="s">
        <v>243</v>
      </c>
      <c r="AE628" s="33">
        <f t="shared" si="456"/>
        <v>0</v>
      </c>
      <c r="AF628" s="33"/>
      <c r="AG628" s="4" t="s">
        <v>243</v>
      </c>
      <c r="AH628" s="33">
        <f t="shared" si="457"/>
        <v>0</v>
      </c>
      <c r="AI628" s="33"/>
      <c r="AJ628" s="4" t="s">
        <v>243</v>
      </c>
      <c r="AK628" s="33">
        <f t="shared" si="458"/>
        <v>0</v>
      </c>
      <c r="AL628" s="33"/>
      <c r="AM628" s="4" t="s">
        <v>243</v>
      </c>
      <c r="AN628" s="6">
        <f t="shared" si="459"/>
        <v>0</v>
      </c>
      <c r="AO628" s="34" t="s">
        <v>243</v>
      </c>
      <c r="AP628" s="34"/>
      <c r="AQ628" s="6">
        <f t="shared" si="460"/>
        <v>0</v>
      </c>
      <c r="AR628" s="4" t="s">
        <v>243</v>
      </c>
      <c r="AS628" s="6">
        <f t="shared" si="461"/>
        <v>0</v>
      </c>
      <c r="AT628" s="4" t="s">
        <v>243</v>
      </c>
      <c r="AU628" s="6">
        <f t="shared" si="462"/>
        <v>0</v>
      </c>
      <c r="AV628" s="4" t="s">
        <v>243</v>
      </c>
      <c r="AW628" s="6">
        <f t="shared" si="463"/>
        <v>0</v>
      </c>
      <c r="AX628" s="4" t="s">
        <v>243</v>
      </c>
      <c r="AY628" s="33">
        <f t="shared" si="464"/>
        <v>0</v>
      </c>
      <c r="AZ628" s="33"/>
      <c r="BA628" s="33"/>
      <c r="BB628" s="4" t="s">
        <v>243</v>
      </c>
    </row>
    <row r="629" spans="1:54" s="1" customFormat="1" ht="14.1" customHeight="1">
      <c r="A629" s="42" t="s">
        <v>894</v>
      </c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38" t="s">
        <v>979</v>
      </c>
      <c r="N629" s="38"/>
      <c r="O629" s="38" t="s">
        <v>67</v>
      </c>
      <c r="P629" s="38"/>
      <c r="Q629" s="38"/>
      <c r="R629" s="38" t="s">
        <v>68</v>
      </c>
      <c r="S629" s="38"/>
      <c r="T629" s="38"/>
      <c r="U629" s="33">
        <f t="shared" si="453"/>
        <v>0</v>
      </c>
      <c r="V629" s="33"/>
      <c r="W629" s="34" t="s">
        <v>243</v>
      </c>
      <c r="X629" s="34"/>
      <c r="Y629" s="33">
        <f t="shared" si="454"/>
        <v>0</v>
      </c>
      <c r="Z629" s="33"/>
      <c r="AA629" s="4" t="s">
        <v>243</v>
      </c>
      <c r="AB629" s="33">
        <f t="shared" si="455"/>
        <v>0</v>
      </c>
      <c r="AC629" s="33"/>
      <c r="AD629" s="4" t="s">
        <v>243</v>
      </c>
      <c r="AE629" s="33">
        <f t="shared" si="456"/>
        <v>0</v>
      </c>
      <c r="AF629" s="33"/>
      <c r="AG629" s="4" t="s">
        <v>243</v>
      </c>
      <c r="AH629" s="33">
        <f t="shared" si="457"/>
        <v>0</v>
      </c>
      <c r="AI629" s="33"/>
      <c r="AJ629" s="4" t="s">
        <v>243</v>
      </c>
      <c r="AK629" s="33">
        <f t="shared" si="458"/>
        <v>0</v>
      </c>
      <c r="AL629" s="33"/>
      <c r="AM629" s="4" t="s">
        <v>243</v>
      </c>
      <c r="AN629" s="6">
        <f t="shared" si="459"/>
        <v>0</v>
      </c>
      <c r="AO629" s="34" t="s">
        <v>243</v>
      </c>
      <c r="AP629" s="34"/>
      <c r="AQ629" s="6">
        <f t="shared" si="460"/>
        <v>0</v>
      </c>
      <c r="AR629" s="4" t="s">
        <v>243</v>
      </c>
      <c r="AS629" s="6">
        <f t="shared" si="461"/>
        <v>0</v>
      </c>
      <c r="AT629" s="4" t="s">
        <v>243</v>
      </c>
      <c r="AU629" s="6">
        <f t="shared" si="462"/>
        <v>0</v>
      </c>
      <c r="AV629" s="4" t="s">
        <v>243</v>
      </c>
      <c r="AW629" s="6">
        <f t="shared" si="463"/>
        <v>0</v>
      </c>
      <c r="AX629" s="4" t="s">
        <v>243</v>
      </c>
      <c r="AY629" s="33">
        <f t="shared" si="464"/>
        <v>0</v>
      </c>
      <c r="AZ629" s="33"/>
      <c r="BA629" s="33"/>
      <c r="BB629" s="4" t="s">
        <v>243</v>
      </c>
    </row>
    <row r="630" spans="1:54" s="1" customFormat="1" ht="14.1" customHeight="1">
      <c r="A630" s="42" t="s">
        <v>897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38" t="s">
        <v>980</v>
      </c>
      <c r="N630" s="38"/>
      <c r="O630" s="38" t="s">
        <v>412</v>
      </c>
      <c r="P630" s="38"/>
      <c r="Q630" s="38"/>
      <c r="R630" s="38" t="s">
        <v>68</v>
      </c>
      <c r="S630" s="38"/>
      <c r="T630" s="38"/>
      <c r="U630" s="33">
        <f t="shared" si="453"/>
        <v>0</v>
      </c>
      <c r="V630" s="33"/>
      <c r="W630" s="34" t="s">
        <v>243</v>
      </c>
      <c r="X630" s="34"/>
      <c r="Y630" s="33">
        <f t="shared" si="454"/>
        <v>0</v>
      </c>
      <c r="Z630" s="33"/>
      <c r="AA630" s="4" t="s">
        <v>243</v>
      </c>
      <c r="AB630" s="33">
        <f t="shared" si="455"/>
        <v>0</v>
      </c>
      <c r="AC630" s="33"/>
      <c r="AD630" s="4" t="s">
        <v>243</v>
      </c>
      <c r="AE630" s="33">
        <f t="shared" si="456"/>
        <v>0</v>
      </c>
      <c r="AF630" s="33"/>
      <c r="AG630" s="4" t="s">
        <v>243</v>
      </c>
      <c r="AH630" s="33">
        <f t="shared" si="457"/>
        <v>0</v>
      </c>
      <c r="AI630" s="33"/>
      <c r="AJ630" s="4" t="s">
        <v>243</v>
      </c>
      <c r="AK630" s="33">
        <f t="shared" si="458"/>
        <v>0</v>
      </c>
      <c r="AL630" s="33"/>
      <c r="AM630" s="4" t="s">
        <v>243</v>
      </c>
      <c r="AN630" s="6">
        <f t="shared" si="459"/>
        <v>0</v>
      </c>
      <c r="AO630" s="34" t="s">
        <v>243</v>
      </c>
      <c r="AP630" s="34"/>
      <c r="AQ630" s="6">
        <f t="shared" si="460"/>
        <v>0</v>
      </c>
      <c r="AR630" s="4" t="s">
        <v>243</v>
      </c>
      <c r="AS630" s="6">
        <f t="shared" si="461"/>
        <v>0</v>
      </c>
      <c r="AT630" s="4" t="s">
        <v>243</v>
      </c>
      <c r="AU630" s="6">
        <f t="shared" si="462"/>
        <v>0</v>
      </c>
      <c r="AV630" s="4" t="s">
        <v>243</v>
      </c>
      <c r="AW630" s="6">
        <f t="shared" si="463"/>
        <v>0</v>
      </c>
      <c r="AX630" s="4" t="s">
        <v>243</v>
      </c>
      <c r="AY630" s="33">
        <f t="shared" si="464"/>
        <v>0</v>
      </c>
      <c r="AZ630" s="33"/>
      <c r="BA630" s="33"/>
      <c r="BB630" s="4" t="s">
        <v>243</v>
      </c>
    </row>
    <row r="631" spans="1:54" s="1" customFormat="1" ht="14.1" customHeight="1">
      <c r="A631" s="41" t="s">
        <v>809</v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38" t="s">
        <v>981</v>
      </c>
      <c r="N631" s="38"/>
      <c r="O631" s="38" t="s">
        <v>412</v>
      </c>
      <c r="P631" s="38"/>
      <c r="Q631" s="38"/>
      <c r="R631" s="38" t="s">
        <v>68</v>
      </c>
      <c r="S631" s="38"/>
      <c r="T631" s="38"/>
      <c r="U631" s="33">
        <f t="shared" si="453"/>
        <v>0</v>
      </c>
      <c r="V631" s="33"/>
      <c r="W631" s="34" t="s">
        <v>243</v>
      </c>
      <c r="X631" s="34"/>
      <c r="Y631" s="33">
        <f t="shared" si="454"/>
        <v>0</v>
      </c>
      <c r="Z631" s="33"/>
      <c r="AA631" s="4" t="s">
        <v>243</v>
      </c>
      <c r="AB631" s="33">
        <f t="shared" si="455"/>
        <v>0</v>
      </c>
      <c r="AC631" s="33"/>
      <c r="AD631" s="4" t="s">
        <v>243</v>
      </c>
      <c r="AE631" s="33">
        <f t="shared" si="456"/>
        <v>0</v>
      </c>
      <c r="AF631" s="33"/>
      <c r="AG631" s="4" t="s">
        <v>243</v>
      </c>
      <c r="AH631" s="33">
        <f t="shared" si="457"/>
        <v>0</v>
      </c>
      <c r="AI631" s="33"/>
      <c r="AJ631" s="4" t="s">
        <v>243</v>
      </c>
      <c r="AK631" s="33">
        <f t="shared" si="458"/>
        <v>0</v>
      </c>
      <c r="AL631" s="33"/>
      <c r="AM631" s="4" t="s">
        <v>243</v>
      </c>
      <c r="AN631" s="6">
        <f t="shared" si="459"/>
        <v>0</v>
      </c>
      <c r="AO631" s="34" t="s">
        <v>243</v>
      </c>
      <c r="AP631" s="34"/>
      <c r="AQ631" s="6">
        <f t="shared" si="460"/>
        <v>0</v>
      </c>
      <c r="AR631" s="4" t="s">
        <v>243</v>
      </c>
      <c r="AS631" s="6">
        <f t="shared" si="461"/>
        <v>0</v>
      </c>
      <c r="AT631" s="4" t="s">
        <v>243</v>
      </c>
      <c r="AU631" s="6">
        <f t="shared" si="462"/>
        <v>0</v>
      </c>
      <c r="AV631" s="4" t="s">
        <v>243</v>
      </c>
      <c r="AW631" s="6">
        <f t="shared" si="463"/>
        <v>0</v>
      </c>
      <c r="AX631" s="4" t="s">
        <v>243</v>
      </c>
      <c r="AY631" s="33">
        <f t="shared" si="464"/>
        <v>0</v>
      </c>
      <c r="AZ631" s="33"/>
      <c r="BA631" s="33"/>
      <c r="BB631" s="4" t="s">
        <v>243</v>
      </c>
    </row>
    <row r="632" spans="1:54" s="1" customFormat="1" ht="14.1" customHeight="1">
      <c r="A632" s="35" t="s">
        <v>882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6" t="s">
        <v>16</v>
      </c>
      <c r="N632" s="36"/>
      <c r="O632" s="36" t="s">
        <v>16</v>
      </c>
      <c r="P632" s="36"/>
      <c r="Q632" s="36"/>
      <c r="R632" s="36" t="s">
        <v>16</v>
      </c>
      <c r="S632" s="36"/>
      <c r="T632" s="36"/>
      <c r="U632" s="29" t="s">
        <v>16</v>
      </c>
      <c r="V632" s="29"/>
      <c r="W632" s="29" t="s">
        <v>16</v>
      </c>
      <c r="X632" s="29"/>
      <c r="Y632" s="29" t="s">
        <v>16</v>
      </c>
      <c r="Z632" s="29"/>
      <c r="AA632" s="7" t="s">
        <v>16</v>
      </c>
      <c r="AB632" s="29" t="s">
        <v>16</v>
      </c>
      <c r="AC632" s="29"/>
      <c r="AD632" s="7" t="s">
        <v>16</v>
      </c>
      <c r="AE632" s="29" t="s">
        <v>16</v>
      </c>
      <c r="AF632" s="29"/>
      <c r="AG632" s="7" t="s">
        <v>16</v>
      </c>
      <c r="AH632" s="29" t="s">
        <v>16</v>
      </c>
      <c r="AI632" s="29"/>
      <c r="AJ632" s="7" t="s">
        <v>16</v>
      </c>
      <c r="AK632" s="29" t="s">
        <v>16</v>
      </c>
      <c r="AL632" s="29"/>
      <c r="AM632" s="7" t="s">
        <v>16</v>
      </c>
      <c r="AN632" s="7" t="s">
        <v>16</v>
      </c>
      <c r="AO632" s="29" t="s">
        <v>16</v>
      </c>
      <c r="AP632" s="29"/>
      <c r="AQ632" s="7" t="s">
        <v>16</v>
      </c>
      <c r="AR632" s="7" t="s">
        <v>16</v>
      </c>
      <c r="AS632" s="7" t="s">
        <v>16</v>
      </c>
      <c r="AT632" s="7" t="s">
        <v>16</v>
      </c>
      <c r="AU632" s="7" t="s">
        <v>16</v>
      </c>
      <c r="AV632" s="7" t="s">
        <v>16</v>
      </c>
      <c r="AW632" s="7" t="s">
        <v>16</v>
      </c>
      <c r="AX632" s="7" t="s">
        <v>16</v>
      </c>
      <c r="AY632" s="29" t="s">
        <v>16</v>
      </c>
      <c r="AZ632" s="29"/>
      <c r="BA632" s="29"/>
      <c r="BB632" s="7" t="s">
        <v>16</v>
      </c>
    </row>
    <row r="633" spans="1:54" s="1" customFormat="1" ht="14.1" customHeight="1">
      <c r="A633" s="30" t="s">
        <v>883</v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1" t="s">
        <v>982</v>
      </c>
      <c r="N633" s="31"/>
      <c r="O633" s="31" t="s">
        <v>885</v>
      </c>
      <c r="P633" s="31"/>
      <c r="Q633" s="31"/>
      <c r="R633" s="31" t="s">
        <v>68</v>
      </c>
      <c r="S633" s="31"/>
      <c r="T633" s="31"/>
      <c r="U633" s="27">
        <f t="shared" ref="U633:U639" si="465">0</f>
        <v>0</v>
      </c>
      <c r="V633" s="27"/>
      <c r="W633" s="28" t="s">
        <v>243</v>
      </c>
      <c r="X633" s="28"/>
      <c r="Y633" s="27">
        <f t="shared" ref="Y633:Y639" si="466">0</f>
        <v>0</v>
      </c>
      <c r="Z633" s="27"/>
      <c r="AA633" s="14" t="s">
        <v>243</v>
      </c>
      <c r="AB633" s="27">
        <f t="shared" ref="AB633:AB639" si="467">0</f>
        <v>0</v>
      </c>
      <c r="AC633" s="27"/>
      <c r="AD633" s="14" t="s">
        <v>243</v>
      </c>
      <c r="AE633" s="27">
        <f t="shared" ref="AE633:AE639" si="468">0</f>
        <v>0</v>
      </c>
      <c r="AF633" s="27"/>
      <c r="AG633" s="14" t="s">
        <v>243</v>
      </c>
      <c r="AH633" s="27">
        <f t="shared" ref="AH633:AH639" si="469">0</f>
        <v>0</v>
      </c>
      <c r="AI633" s="27"/>
      <c r="AJ633" s="14" t="s">
        <v>243</v>
      </c>
      <c r="AK633" s="27">
        <f t="shared" ref="AK633:AK639" si="470">0</f>
        <v>0</v>
      </c>
      <c r="AL633" s="27"/>
      <c r="AM633" s="14" t="s">
        <v>243</v>
      </c>
      <c r="AN633" s="8">
        <f t="shared" ref="AN633:AN639" si="471">0</f>
        <v>0</v>
      </c>
      <c r="AO633" s="28" t="s">
        <v>243</v>
      </c>
      <c r="AP633" s="28"/>
      <c r="AQ633" s="8">
        <f t="shared" ref="AQ633:AQ639" si="472">0</f>
        <v>0</v>
      </c>
      <c r="AR633" s="14" t="s">
        <v>243</v>
      </c>
      <c r="AS633" s="8">
        <f t="shared" ref="AS633:AS639" si="473">0</f>
        <v>0</v>
      </c>
      <c r="AT633" s="14" t="s">
        <v>243</v>
      </c>
      <c r="AU633" s="8">
        <f t="shared" ref="AU633:AU639" si="474">0</f>
        <v>0</v>
      </c>
      <c r="AV633" s="14" t="s">
        <v>243</v>
      </c>
      <c r="AW633" s="8">
        <f t="shared" ref="AW633:AW639" si="475">0</f>
        <v>0</v>
      </c>
      <c r="AX633" s="14" t="s">
        <v>243</v>
      </c>
      <c r="AY633" s="27">
        <f t="shared" ref="AY633:AY639" si="476">0</f>
        <v>0</v>
      </c>
      <c r="AZ633" s="27"/>
      <c r="BA633" s="27"/>
      <c r="BB633" s="14" t="s">
        <v>243</v>
      </c>
    </row>
    <row r="634" spans="1:54" s="1" customFormat="1" ht="14.1" customHeight="1">
      <c r="A634" s="42" t="s">
        <v>886</v>
      </c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38" t="s">
        <v>983</v>
      </c>
      <c r="N634" s="38"/>
      <c r="O634" s="38" t="s">
        <v>888</v>
      </c>
      <c r="P634" s="38"/>
      <c r="Q634" s="38"/>
      <c r="R634" s="38" t="s">
        <v>68</v>
      </c>
      <c r="S634" s="38"/>
      <c r="T634" s="38"/>
      <c r="U634" s="33">
        <f t="shared" si="465"/>
        <v>0</v>
      </c>
      <c r="V634" s="33"/>
      <c r="W634" s="34" t="s">
        <v>243</v>
      </c>
      <c r="X634" s="34"/>
      <c r="Y634" s="33">
        <f t="shared" si="466"/>
        <v>0</v>
      </c>
      <c r="Z634" s="33"/>
      <c r="AA634" s="4" t="s">
        <v>243</v>
      </c>
      <c r="AB634" s="33">
        <f t="shared" si="467"/>
        <v>0</v>
      </c>
      <c r="AC634" s="33"/>
      <c r="AD634" s="4" t="s">
        <v>243</v>
      </c>
      <c r="AE634" s="33">
        <f t="shared" si="468"/>
        <v>0</v>
      </c>
      <c r="AF634" s="33"/>
      <c r="AG634" s="4" t="s">
        <v>243</v>
      </c>
      <c r="AH634" s="33">
        <f t="shared" si="469"/>
        <v>0</v>
      </c>
      <c r="AI634" s="33"/>
      <c r="AJ634" s="4" t="s">
        <v>243</v>
      </c>
      <c r="AK634" s="33">
        <f t="shared" si="470"/>
        <v>0</v>
      </c>
      <c r="AL634" s="33"/>
      <c r="AM634" s="4" t="s">
        <v>243</v>
      </c>
      <c r="AN634" s="6">
        <f t="shared" si="471"/>
        <v>0</v>
      </c>
      <c r="AO634" s="34" t="s">
        <v>243</v>
      </c>
      <c r="AP634" s="34"/>
      <c r="AQ634" s="6">
        <f t="shared" si="472"/>
        <v>0</v>
      </c>
      <c r="AR634" s="4" t="s">
        <v>243</v>
      </c>
      <c r="AS634" s="6">
        <f t="shared" si="473"/>
        <v>0</v>
      </c>
      <c r="AT634" s="4" t="s">
        <v>243</v>
      </c>
      <c r="AU634" s="6">
        <f t="shared" si="474"/>
        <v>0</v>
      </c>
      <c r="AV634" s="4" t="s">
        <v>243</v>
      </c>
      <c r="AW634" s="6">
        <f t="shared" si="475"/>
        <v>0</v>
      </c>
      <c r="AX634" s="4" t="s">
        <v>243</v>
      </c>
      <c r="AY634" s="33">
        <f t="shared" si="476"/>
        <v>0</v>
      </c>
      <c r="AZ634" s="33"/>
      <c r="BA634" s="33"/>
      <c r="BB634" s="4" t="s">
        <v>243</v>
      </c>
    </row>
    <row r="635" spans="1:54" s="1" customFormat="1" ht="14.1" customHeight="1">
      <c r="A635" s="42" t="s">
        <v>889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38" t="s">
        <v>984</v>
      </c>
      <c r="N635" s="38"/>
      <c r="O635" s="38" t="s">
        <v>891</v>
      </c>
      <c r="P635" s="38"/>
      <c r="Q635" s="38"/>
      <c r="R635" s="38" t="s">
        <v>68</v>
      </c>
      <c r="S635" s="38"/>
      <c r="T635" s="38"/>
      <c r="U635" s="33">
        <f t="shared" si="465"/>
        <v>0</v>
      </c>
      <c r="V635" s="33"/>
      <c r="W635" s="34" t="s">
        <v>243</v>
      </c>
      <c r="X635" s="34"/>
      <c r="Y635" s="33">
        <f t="shared" si="466"/>
        <v>0</v>
      </c>
      <c r="Z635" s="33"/>
      <c r="AA635" s="4" t="s">
        <v>243</v>
      </c>
      <c r="AB635" s="33">
        <f t="shared" si="467"/>
        <v>0</v>
      </c>
      <c r="AC635" s="33"/>
      <c r="AD635" s="4" t="s">
        <v>243</v>
      </c>
      <c r="AE635" s="33">
        <f t="shared" si="468"/>
        <v>0</v>
      </c>
      <c r="AF635" s="33"/>
      <c r="AG635" s="4" t="s">
        <v>243</v>
      </c>
      <c r="AH635" s="33">
        <f t="shared" si="469"/>
        <v>0</v>
      </c>
      <c r="AI635" s="33"/>
      <c r="AJ635" s="4" t="s">
        <v>243</v>
      </c>
      <c r="AK635" s="33">
        <f t="shared" si="470"/>
        <v>0</v>
      </c>
      <c r="AL635" s="33"/>
      <c r="AM635" s="4" t="s">
        <v>243</v>
      </c>
      <c r="AN635" s="6">
        <f t="shared" si="471"/>
        <v>0</v>
      </c>
      <c r="AO635" s="34" t="s">
        <v>243</v>
      </c>
      <c r="AP635" s="34"/>
      <c r="AQ635" s="6">
        <f t="shared" si="472"/>
        <v>0</v>
      </c>
      <c r="AR635" s="4" t="s">
        <v>243</v>
      </c>
      <c r="AS635" s="6">
        <f t="shared" si="473"/>
        <v>0</v>
      </c>
      <c r="AT635" s="4" t="s">
        <v>243</v>
      </c>
      <c r="AU635" s="6">
        <f t="shared" si="474"/>
        <v>0</v>
      </c>
      <c r="AV635" s="4" t="s">
        <v>243</v>
      </c>
      <c r="AW635" s="6">
        <f t="shared" si="475"/>
        <v>0</v>
      </c>
      <c r="AX635" s="4" t="s">
        <v>243</v>
      </c>
      <c r="AY635" s="33">
        <f t="shared" si="476"/>
        <v>0</v>
      </c>
      <c r="AZ635" s="33"/>
      <c r="BA635" s="33"/>
      <c r="BB635" s="4" t="s">
        <v>243</v>
      </c>
    </row>
    <row r="636" spans="1:54" s="1" customFormat="1" ht="14.1" customHeight="1">
      <c r="A636" s="42" t="s">
        <v>892</v>
      </c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38" t="s">
        <v>985</v>
      </c>
      <c r="N636" s="38"/>
      <c r="O636" s="38" t="s">
        <v>412</v>
      </c>
      <c r="P636" s="38"/>
      <c r="Q636" s="38"/>
      <c r="R636" s="38" t="s">
        <v>68</v>
      </c>
      <c r="S636" s="38"/>
      <c r="T636" s="38"/>
      <c r="U636" s="33">
        <f t="shared" si="465"/>
        <v>0</v>
      </c>
      <c r="V636" s="33"/>
      <c r="W636" s="34" t="s">
        <v>243</v>
      </c>
      <c r="X636" s="34"/>
      <c r="Y636" s="33">
        <f t="shared" si="466"/>
        <v>0</v>
      </c>
      <c r="Z636" s="33"/>
      <c r="AA636" s="4" t="s">
        <v>243</v>
      </c>
      <c r="AB636" s="33">
        <f t="shared" si="467"/>
        <v>0</v>
      </c>
      <c r="AC636" s="33"/>
      <c r="AD636" s="4" t="s">
        <v>243</v>
      </c>
      <c r="AE636" s="33">
        <f t="shared" si="468"/>
        <v>0</v>
      </c>
      <c r="AF636" s="33"/>
      <c r="AG636" s="4" t="s">
        <v>243</v>
      </c>
      <c r="AH636" s="33">
        <f t="shared" si="469"/>
        <v>0</v>
      </c>
      <c r="AI636" s="33"/>
      <c r="AJ636" s="4" t="s">
        <v>243</v>
      </c>
      <c r="AK636" s="33">
        <f t="shared" si="470"/>
        <v>0</v>
      </c>
      <c r="AL636" s="33"/>
      <c r="AM636" s="4" t="s">
        <v>243</v>
      </c>
      <c r="AN636" s="6">
        <f t="shared" si="471"/>
        <v>0</v>
      </c>
      <c r="AO636" s="34" t="s">
        <v>243</v>
      </c>
      <c r="AP636" s="34"/>
      <c r="AQ636" s="6">
        <f t="shared" si="472"/>
        <v>0</v>
      </c>
      <c r="AR636" s="4" t="s">
        <v>243</v>
      </c>
      <c r="AS636" s="6">
        <f t="shared" si="473"/>
        <v>0</v>
      </c>
      <c r="AT636" s="4" t="s">
        <v>243</v>
      </c>
      <c r="AU636" s="6">
        <f t="shared" si="474"/>
        <v>0</v>
      </c>
      <c r="AV636" s="4" t="s">
        <v>243</v>
      </c>
      <c r="AW636" s="6">
        <f t="shared" si="475"/>
        <v>0</v>
      </c>
      <c r="AX636" s="4" t="s">
        <v>243</v>
      </c>
      <c r="AY636" s="33">
        <f t="shared" si="476"/>
        <v>0</v>
      </c>
      <c r="AZ636" s="33"/>
      <c r="BA636" s="33"/>
      <c r="BB636" s="4" t="s">
        <v>243</v>
      </c>
    </row>
    <row r="637" spans="1:54" s="1" customFormat="1" ht="14.1" customHeight="1">
      <c r="A637" s="42" t="s">
        <v>894</v>
      </c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38" t="s">
        <v>986</v>
      </c>
      <c r="N637" s="38"/>
      <c r="O637" s="38" t="s">
        <v>896</v>
      </c>
      <c r="P637" s="38"/>
      <c r="Q637" s="38"/>
      <c r="R637" s="38" t="s">
        <v>68</v>
      </c>
      <c r="S637" s="38"/>
      <c r="T637" s="38"/>
      <c r="U637" s="33">
        <f t="shared" si="465"/>
        <v>0</v>
      </c>
      <c r="V637" s="33"/>
      <c r="W637" s="34" t="s">
        <v>243</v>
      </c>
      <c r="X637" s="34"/>
      <c r="Y637" s="33">
        <f t="shared" si="466"/>
        <v>0</v>
      </c>
      <c r="Z637" s="33"/>
      <c r="AA637" s="4" t="s">
        <v>243</v>
      </c>
      <c r="AB637" s="33">
        <f t="shared" si="467"/>
        <v>0</v>
      </c>
      <c r="AC637" s="33"/>
      <c r="AD637" s="4" t="s">
        <v>243</v>
      </c>
      <c r="AE637" s="33">
        <f t="shared" si="468"/>
        <v>0</v>
      </c>
      <c r="AF637" s="33"/>
      <c r="AG637" s="4" t="s">
        <v>243</v>
      </c>
      <c r="AH637" s="33">
        <f t="shared" si="469"/>
        <v>0</v>
      </c>
      <c r="AI637" s="33"/>
      <c r="AJ637" s="4" t="s">
        <v>243</v>
      </c>
      <c r="AK637" s="33">
        <f t="shared" si="470"/>
        <v>0</v>
      </c>
      <c r="AL637" s="33"/>
      <c r="AM637" s="4" t="s">
        <v>243</v>
      </c>
      <c r="AN637" s="6">
        <f t="shared" si="471"/>
        <v>0</v>
      </c>
      <c r="AO637" s="34" t="s">
        <v>243</v>
      </c>
      <c r="AP637" s="34"/>
      <c r="AQ637" s="6">
        <f t="shared" si="472"/>
        <v>0</v>
      </c>
      <c r="AR637" s="4" t="s">
        <v>243</v>
      </c>
      <c r="AS637" s="6">
        <f t="shared" si="473"/>
        <v>0</v>
      </c>
      <c r="AT637" s="4" t="s">
        <v>243</v>
      </c>
      <c r="AU637" s="6">
        <f t="shared" si="474"/>
        <v>0</v>
      </c>
      <c r="AV637" s="4" t="s">
        <v>243</v>
      </c>
      <c r="AW637" s="6">
        <f t="shared" si="475"/>
        <v>0</v>
      </c>
      <c r="AX637" s="4" t="s">
        <v>243</v>
      </c>
      <c r="AY637" s="33">
        <f t="shared" si="476"/>
        <v>0</v>
      </c>
      <c r="AZ637" s="33"/>
      <c r="BA637" s="33"/>
      <c r="BB637" s="4" t="s">
        <v>243</v>
      </c>
    </row>
    <row r="638" spans="1:54" s="1" customFormat="1" ht="14.1" customHeight="1">
      <c r="A638" s="42" t="s">
        <v>897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38" t="s">
        <v>987</v>
      </c>
      <c r="N638" s="38"/>
      <c r="O638" s="38" t="s">
        <v>412</v>
      </c>
      <c r="P638" s="38"/>
      <c r="Q638" s="38"/>
      <c r="R638" s="38" t="s">
        <v>68</v>
      </c>
      <c r="S638" s="38"/>
      <c r="T638" s="38"/>
      <c r="U638" s="33">
        <f t="shared" si="465"/>
        <v>0</v>
      </c>
      <c r="V638" s="33"/>
      <c r="W638" s="34" t="s">
        <v>243</v>
      </c>
      <c r="X638" s="34"/>
      <c r="Y638" s="33">
        <f t="shared" si="466"/>
        <v>0</v>
      </c>
      <c r="Z638" s="33"/>
      <c r="AA638" s="4" t="s">
        <v>243</v>
      </c>
      <c r="AB638" s="33">
        <f t="shared" si="467"/>
        <v>0</v>
      </c>
      <c r="AC638" s="33"/>
      <c r="AD638" s="4" t="s">
        <v>243</v>
      </c>
      <c r="AE638" s="33">
        <f t="shared" si="468"/>
        <v>0</v>
      </c>
      <c r="AF638" s="33"/>
      <c r="AG638" s="4" t="s">
        <v>243</v>
      </c>
      <c r="AH638" s="33">
        <f t="shared" si="469"/>
        <v>0</v>
      </c>
      <c r="AI638" s="33"/>
      <c r="AJ638" s="4" t="s">
        <v>243</v>
      </c>
      <c r="AK638" s="33">
        <f t="shared" si="470"/>
        <v>0</v>
      </c>
      <c r="AL638" s="33"/>
      <c r="AM638" s="4" t="s">
        <v>243</v>
      </c>
      <c r="AN638" s="6">
        <f t="shared" si="471"/>
        <v>0</v>
      </c>
      <c r="AO638" s="34" t="s">
        <v>243</v>
      </c>
      <c r="AP638" s="34"/>
      <c r="AQ638" s="6">
        <f t="shared" si="472"/>
        <v>0</v>
      </c>
      <c r="AR638" s="4" t="s">
        <v>243</v>
      </c>
      <c r="AS638" s="6">
        <f t="shared" si="473"/>
        <v>0</v>
      </c>
      <c r="AT638" s="4" t="s">
        <v>243</v>
      </c>
      <c r="AU638" s="6">
        <f t="shared" si="474"/>
        <v>0</v>
      </c>
      <c r="AV638" s="4" t="s">
        <v>243</v>
      </c>
      <c r="AW638" s="6">
        <f t="shared" si="475"/>
        <v>0</v>
      </c>
      <c r="AX638" s="4" t="s">
        <v>243</v>
      </c>
      <c r="AY638" s="33">
        <f t="shared" si="476"/>
        <v>0</v>
      </c>
      <c r="AZ638" s="33"/>
      <c r="BA638" s="33"/>
      <c r="BB638" s="4" t="s">
        <v>243</v>
      </c>
    </row>
    <row r="639" spans="1:54" s="1" customFormat="1" ht="14.1" customHeight="1">
      <c r="A639" s="41" t="s">
        <v>813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38" t="s">
        <v>988</v>
      </c>
      <c r="N639" s="38"/>
      <c r="O639" s="38" t="s">
        <v>412</v>
      </c>
      <c r="P639" s="38"/>
      <c r="Q639" s="38"/>
      <c r="R639" s="38" t="s">
        <v>68</v>
      </c>
      <c r="S639" s="38"/>
      <c r="T639" s="38"/>
      <c r="U639" s="33">
        <f t="shared" si="465"/>
        <v>0</v>
      </c>
      <c r="V639" s="33"/>
      <c r="W639" s="34" t="s">
        <v>243</v>
      </c>
      <c r="X639" s="34"/>
      <c r="Y639" s="33">
        <f t="shared" si="466"/>
        <v>0</v>
      </c>
      <c r="Z639" s="33"/>
      <c r="AA639" s="4" t="s">
        <v>243</v>
      </c>
      <c r="AB639" s="33">
        <f t="shared" si="467"/>
        <v>0</v>
      </c>
      <c r="AC639" s="33"/>
      <c r="AD639" s="4" t="s">
        <v>243</v>
      </c>
      <c r="AE639" s="33">
        <f t="shared" si="468"/>
        <v>0</v>
      </c>
      <c r="AF639" s="33"/>
      <c r="AG639" s="4" t="s">
        <v>243</v>
      </c>
      <c r="AH639" s="33">
        <f t="shared" si="469"/>
        <v>0</v>
      </c>
      <c r="AI639" s="33"/>
      <c r="AJ639" s="4" t="s">
        <v>243</v>
      </c>
      <c r="AK639" s="33">
        <f t="shared" si="470"/>
        <v>0</v>
      </c>
      <c r="AL639" s="33"/>
      <c r="AM639" s="4" t="s">
        <v>243</v>
      </c>
      <c r="AN639" s="6">
        <f t="shared" si="471"/>
        <v>0</v>
      </c>
      <c r="AO639" s="34" t="s">
        <v>243</v>
      </c>
      <c r="AP639" s="34"/>
      <c r="AQ639" s="6">
        <f t="shared" si="472"/>
        <v>0</v>
      </c>
      <c r="AR639" s="4" t="s">
        <v>243</v>
      </c>
      <c r="AS639" s="6">
        <f t="shared" si="473"/>
        <v>0</v>
      </c>
      <c r="AT639" s="4" t="s">
        <v>243</v>
      </c>
      <c r="AU639" s="6">
        <f t="shared" si="474"/>
        <v>0</v>
      </c>
      <c r="AV639" s="4" t="s">
        <v>243</v>
      </c>
      <c r="AW639" s="6">
        <f t="shared" si="475"/>
        <v>0</v>
      </c>
      <c r="AX639" s="4" t="s">
        <v>243</v>
      </c>
      <c r="AY639" s="33">
        <f t="shared" si="476"/>
        <v>0</v>
      </c>
      <c r="AZ639" s="33"/>
      <c r="BA639" s="33"/>
      <c r="BB639" s="4" t="s">
        <v>243</v>
      </c>
    </row>
    <row r="640" spans="1:54" s="1" customFormat="1" ht="14.1" customHeight="1">
      <c r="A640" s="35" t="s">
        <v>882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6" t="s">
        <v>16</v>
      </c>
      <c r="N640" s="36"/>
      <c r="O640" s="36" t="s">
        <v>16</v>
      </c>
      <c r="P640" s="36"/>
      <c r="Q640" s="36"/>
      <c r="R640" s="36" t="s">
        <v>16</v>
      </c>
      <c r="S640" s="36"/>
      <c r="T640" s="36"/>
      <c r="U640" s="29" t="s">
        <v>16</v>
      </c>
      <c r="V640" s="29"/>
      <c r="W640" s="29" t="s">
        <v>16</v>
      </c>
      <c r="X640" s="29"/>
      <c r="Y640" s="29" t="s">
        <v>16</v>
      </c>
      <c r="Z640" s="29"/>
      <c r="AA640" s="7" t="s">
        <v>16</v>
      </c>
      <c r="AB640" s="29" t="s">
        <v>16</v>
      </c>
      <c r="AC640" s="29"/>
      <c r="AD640" s="7" t="s">
        <v>16</v>
      </c>
      <c r="AE640" s="29" t="s">
        <v>16</v>
      </c>
      <c r="AF640" s="29"/>
      <c r="AG640" s="7" t="s">
        <v>16</v>
      </c>
      <c r="AH640" s="29" t="s">
        <v>16</v>
      </c>
      <c r="AI640" s="29"/>
      <c r="AJ640" s="7" t="s">
        <v>16</v>
      </c>
      <c r="AK640" s="29" t="s">
        <v>16</v>
      </c>
      <c r="AL640" s="29"/>
      <c r="AM640" s="7" t="s">
        <v>16</v>
      </c>
      <c r="AN640" s="7" t="s">
        <v>16</v>
      </c>
      <c r="AO640" s="29" t="s">
        <v>16</v>
      </c>
      <c r="AP640" s="29"/>
      <c r="AQ640" s="7" t="s">
        <v>16</v>
      </c>
      <c r="AR640" s="7" t="s">
        <v>16</v>
      </c>
      <c r="AS640" s="7" t="s">
        <v>16</v>
      </c>
      <c r="AT640" s="7" t="s">
        <v>16</v>
      </c>
      <c r="AU640" s="7" t="s">
        <v>16</v>
      </c>
      <c r="AV640" s="7" t="s">
        <v>16</v>
      </c>
      <c r="AW640" s="7" t="s">
        <v>16</v>
      </c>
      <c r="AX640" s="7" t="s">
        <v>16</v>
      </c>
      <c r="AY640" s="29" t="s">
        <v>16</v>
      </c>
      <c r="AZ640" s="29"/>
      <c r="BA640" s="29"/>
      <c r="BB640" s="7" t="s">
        <v>16</v>
      </c>
    </row>
    <row r="641" spans="1:54" s="1" customFormat="1" ht="14.1" customHeight="1">
      <c r="A641" s="30" t="s">
        <v>883</v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1" t="s">
        <v>989</v>
      </c>
      <c r="N641" s="31"/>
      <c r="O641" s="31" t="s">
        <v>885</v>
      </c>
      <c r="P641" s="31"/>
      <c r="Q641" s="31"/>
      <c r="R641" s="31" t="s">
        <v>68</v>
      </c>
      <c r="S641" s="31"/>
      <c r="T641" s="31"/>
      <c r="U641" s="27">
        <f t="shared" ref="U641:U650" si="477">0</f>
        <v>0</v>
      </c>
      <c r="V641" s="27"/>
      <c r="W641" s="28" t="s">
        <v>243</v>
      </c>
      <c r="X641" s="28"/>
      <c r="Y641" s="27">
        <f t="shared" ref="Y641:Y650" si="478">0</f>
        <v>0</v>
      </c>
      <c r="Z641" s="27"/>
      <c r="AA641" s="14" t="s">
        <v>243</v>
      </c>
      <c r="AB641" s="27">
        <f t="shared" ref="AB641:AB650" si="479">0</f>
        <v>0</v>
      </c>
      <c r="AC641" s="27"/>
      <c r="AD641" s="14" t="s">
        <v>243</v>
      </c>
      <c r="AE641" s="27">
        <f t="shared" ref="AE641:AE650" si="480">0</f>
        <v>0</v>
      </c>
      <c r="AF641" s="27"/>
      <c r="AG641" s="14" t="s">
        <v>243</v>
      </c>
      <c r="AH641" s="27">
        <f t="shared" ref="AH641:AH650" si="481">0</f>
        <v>0</v>
      </c>
      <c r="AI641" s="27"/>
      <c r="AJ641" s="14" t="s">
        <v>243</v>
      </c>
      <c r="AK641" s="27">
        <f t="shared" ref="AK641:AK650" si="482">0</f>
        <v>0</v>
      </c>
      <c r="AL641" s="27"/>
      <c r="AM641" s="14" t="s">
        <v>243</v>
      </c>
      <c r="AN641" s="8">
        <f t="shared" ref="AN641:AN649" si="483">0</f>
        <v>0</v>
      </c>
      <c r="AO641" s="28" t="s">
        <v>243</v>
      </c>
      <c r="AP641" s="28"/>
      <c r="AQ641" s="8">
        <f t="shared" ref="AQ641:AQ649" si="484">0</f>
        <v>0</v>
      </c>
      <c r="AR641" s="14" t="s">
        <v>243</v>
      </c>
      <c r="AS641" s="8">
        <f t="shared" ref="AS641:AS649" si="485">0</f>
        <v>0</v>
      </c>
      <c r="AT641" s="14" t="s">
        <v>243</v>
      </c>
      <c r="AU641" s="8">
        <f t="shared" ref="AU641:AU649" si="486">0</f>
        <v>0</v>
      </c>
      <c r="AV641" s="14" t="s">
        <v>243</v>
      </c>
      <c r="AW641" s="8">
        <f t="shared" ref="AW641:AW649" si="487">0</f>
        <v>0</v>
      </c>
      <c r="AX641" s="14" t="s">
        <v>243</v>
      </c>
      <c r="AY641" s="27">
        <f t="shared" ref="AY641:AY649" si="488">0</f>
        <v>0</v>
      </c>
      <c r="AZ641" s="27"/>
      <c r="BA641" s="27"/>
      <c r="BB641" s="14" t="s">
        <v>243</v>
      </c>
    </row>
    <row r="642" spans="1:54" s="1" customFormat="1" ht="14.1" customHeight="1">
      <c r="A642" s="42" t="s">
        <v>886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38" t="s">
        <v>990</v>
      </c>
      <c r="N642" s="38"/>
      <c r="O642" s="38" t="s">
        <v>888</v>
      </c>
      <c r="P642" s="38"/>
      <c r="Q642" s="38"/>
      <c r="R642" s="38" t="s">
        <v>68</v>
      </c>
      <c r="S642" s="38"/>
      <c r="T642" s="38"/>
      <c r="U642" s="33">
        <f t="shared" si="477"/>
        <v>0</v>
      </c>
      <c r="V642" s="33"/>
      <c r="W642" s="34" t="s">
        <v>243</v>
      </c>
      <c r="X642" s="34"/>
      <c r="Y642" s="33">
        <f t="shared" si="478"/>
        <v>0</v>
      </c>
      <c r="Z642" s="33"/>
      <c r="AA642" s="4" t="s">
        <v>243</v>
      </c>
      <c r="AB642" s="33">
        <f t="shared" si="479"/>
        <v>0</v>
      </c>
      <c r="AC642" s="33"/>
      <c r="AD642" s="4" t="s">
        <v>243</v>
      </c>
      <c r="AE642" s="33">
        <f t="shared" si="480"/>
        <v>0</v>
      </c>
      <c r="AF642" s="33"/>
      <c r="AG642" s="4" t="s">
        <v>243</v>
      </c>
      <c r="AH642" s="33">
        <f t="shared" si="481"/>
        <v>0</v>
      </c>
      <c r="AI642" s="33"/>
      <c r="AJ642" s="4" t="s">
        <v>243</v>
      </c>
      <c r="AK642" s="33">
        <f t="shared" si="482"/>
        <v>0</v>
      </c>
      <c r="AL642" s="33"/>
      <c r="AM642" s="4" t="s">
        <v>243</v>
      </c>
      <c r="AN642" s="6">
        <f t="shared" si="483"/>
        <v>0</v>
      </c>
      <c r="AO642" s="34" t="s">
        <v>243</v>
      </c>
      <c r="AP642" s="34"/>
      <c r="AQ642" s="6">
        <f t="shared" si="484"/>
        <v>0</v>
      </c>
      <c r="AR642" s="4" t="s">
        <v>243</v>
      </c>
      <c r="AS642" s="6">
        <f t="shared" si="485"/>
        <v>0</v>
      </c>
      <c r="AT642" s="4" t="s">
        <v>243</v>
      </c>
      <c r="AU642" s="6">
        <f t="shared" si="486"/>
        <v>0</v>
      </c>
      <c r="AV642" s="4" t="s">
        <v>243</v>
      </c>
      <c r="AW642" s="6">
        <f t="shared" si="487"/>
        <v>0</v>
      </c>
      <c r="AX642" s="4" t="s">
        <v>243</v>
      </c>
      <c r="AY642" s="33">
        <f t="shared" si="488"/>
        <v>0</v>
      </c>
      <c r="AZ642" s="33"/>
      <c r="BA642" s="33"/>
      <c r="BB642" s="4" t="s">
        <v>243</v>
      </c>
    </row>
    <row r="643" spans="1:54" s="1" customFormat="1" ht="14.1" customHeight="1">
      <c r="A643" s="42" t="s">
        <v>889</v>
      </c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38" t="s">
        <v>991</v>
      </c>
      <c r="N643" s="38"/>
      <c r="O643" s="38" t="s">
        <v>891</v>
      </c>
      <c r="P643" s="38"/>
      <c r="Q643" s="38"/>
      <c r="R643" s="38" t="s">
        <v>68</v>
      </c>
      <c r="S643" s="38"/>
      <c r="T643" s="38"/>
      <c r="U643" s="33">
        <f t="shared" si="477"/>
        <v>0</v>
      </c>
      <c r="V643" s="33"/>
      <c r="W643" s="34" t="s">
        <v>243</v>
      </c>
      <c r="X643" s="34"/>
      <c r="Y643" s="33">
        <f t="shared" si="478"/>
        <v>0</v>
      </c>
      <c r="Z643" s="33"/>
      <c r="AA643" s="4" t="s">
        <v>243</v>
      </c>
      <c r="AB643" s="33">
        <f t="shared" si="479"/>
        <v>0</v>
      </c>
      <c r="AC643" s="33"/>
      <c r="AD643" s="4" t="s">
        <v>243</v>
      </c>
      <c r="AE643" s="33">
        <f t="shared" si="480"/>
        <v>0</v>
      </c>
      <c r="AF643" s="33"/>
      <c r="AG643" s="4" t="s">
        <v>243</v>
      </c>
      <c r="AH643" s="33">
        <f t="shared" si="481"/>
        <v>0</v>
      </c>
      <c r="AI643" s="33"/>
      <c r="AJ643" s="4" t="s">
        <v>243</v>
      </c>
      <c r="AK643" s="33">
        <f t="shared" si="482"/>
        <v>0</v>
      </c>
      <c r="AL643" s="33"/>
      <c r="AM643" s="4" t="s">
        <v>243</v>
      </c>
      <c r="AN643" s="6">
        <f t="shared" si="483"/>
        <v>0</v>
      </c>
      <c r="AO643" s="34" t="s">
        <v>243</v>
      </c>
      <c r="AP643" s="34"/>
      <c r="AQ643" s="6">
        <f t="shared" si="484"/>
        <v>0</v>
      </c>
      <c r="AR643" s="4" t="s">
        <v>243</v>
      </c>
      <c r="AS643" s="6">
        <f t="shared" si="485"/>
        <v>0</v>
      </c>
      <c r="AT643" s="4" t="s">
        <v>243</v>
      </c>
      <c r="AU643" s="6">
        <f t="shared" si="486"/>
        <v>0</v>
      </c>
      <c r="AV643" s="4" t="s">
        <v>243</v>
      </c>
      <c r="AW643" s="6">
        <f t="shared" si="487"/>
        <v>0</v>
      </c>
      <c r="AX643" s="4" t="s">
        <v>243</v>
      </c>
      <c r="AY643" s="33">
        <f t="shared" si="488"/>
        <v>0</v>
      </c>
      <c r="AZ643" s="33"/>
      <c r="BA643" s="33"/>
      <c r="BB643" s="4" t="s">
        <v>243</v>
      </c>
    </row>
    <row r="644" spans="1:54" s="1" customFormat="1" ht="14.1" customHeight="1">
      <c r="A644" s="42" t="s">
        <v>892</v>
      </c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38" t="s">
        <v>992</v>
      </c>
      <c r="N644" s="38"/>
      <c r="O644" s="38" t="s">
        <v>412</v>
      </c>
      <c r="P644" s="38"/>
      <c r="Q644" s="38"/>
      <c r="R644" s="38" t="s">
        <v>68</v>
      </c>
      <c r="S644" s="38"/>
      <c r="T644" s="38"/>
      <c r="U644" s="33">
        <f t="shared" si="477"/>
        <v>0</v>
      </c>
      <c r="V644" s="33"/>
      <c r="W644" s="34" t="s">
        <v>243</v>
      </c>
      <c r="X644" s="34"/>
      <c r="Y644" s="33">
        <f t="shared" si="478"/>
        <v>0</v>
      </c>
      <c r="Z644" s="33"/>
      <c r="AA644" s="4" t="s">
        <v>243</v>
      </c>
      <c r="AB644" s="33">
        <f t="shared" si="479"/>
        <v>0</v>
      </c>
      <c r="AC644" s="33"/>
      <c r="AD644" s="4" t="s">
        <v>243</v>
      </c>
      <c r="AE644" s="33">
        <f t="shared" si="480"/>
        <v>0</v>
      </c>
      <c r="AF644" s="33"/>
      <c r="AG644" s="4" t="s">
        <v>243</v>
      </c>
      <c r="AH644" s="33">
        <f t="shared" si="481"/>
        <v>0</v>
      </c>
      <c r="AI644" s="33"/>
      <c r="AJ644" s="4" t="s">
        <v>243</v>
      </c>
      <c r="AK644" s="33">
        <f t="shared" si="482"/>
        <v>0</v>
      </c>
      <c r="AL644" s="33"/>
      <c r="AM644" s="4" t="s">
        <v>243</v>
      </c>
      <c r="AN644" s="6">
        <f t="shared" si="483"/>
        <v>0</v>
      </c>
      <c r="AO644" s="34" t="s">
        <v>243</v>
      </c>
      <c r="AP644" s="34"/>
      <c r="AQ644" s="6">
        <f t="shared" si="484"/>
        <v>0</v>
      </c>
      <c r="AR644" s="4" t="s">
        <v>243</v>
      </c>
      <c r="AS644" s="6">
        <f t="shared" si="485"/>
        <v>0</v>
      </c>
      <c r="AT644" s="4" t="s">
        <v>243</v>
      </c>
      <c r="AU644" s="6">
        <f t="shared" si="486"/>
        <v>0</v>
      </c>
      <c r="AV644" s="4" t="s">
        <v>243</v>
      </c>
      <c r="AW644" s="6">
        <f t="shared" si="487"/>
        <v>0</v>
      </c>
      <c r="AX644" s="4" t="s">
        <v>243</v>
      </c>
      <c r="AY644" s="33">
        <f t="shared" si="488"/>
        <v>0</v>
      </c>
      <c r="AZ644" s="33"/>
      <c r="BA644" s="33"/>
      <c r="BB644" s="4" t="s">
        <v>243</v>
      </c>
    </row>
    <row r="645" spans="1:54" s="1" customFormat="1" ht="14.1" customHeight="1">
      <c r="A645" s="42" t="s">
        <v>894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38" t="s">
        <v>993</v>
      </c>
      <c r="N645" s="38"/>
      <c r="O645" s="38" t="s">
        <v>896</v>
      </c>
      <c r="P645" s="38"/>
      <c r="Q645" s="38"/>
      <c r="R645" s="38" t="s">
        <v>68</v>
      </c>
      <c r="S645" s="38"/>
      <c r="T645" s="38"/>
      <c r="U645" s="33">
        <f t="shared" si="477"/>
        <v>0</v>
      </c>
      <c r="V645" s="33"/>
      <c r="W645" s="34" t="s">
        <v>243</v>
      </c>
      <c r="X645" s="34"/>
      <c r="Y645" s="33">
        <f t="shared" si="478"/>
        <v>0</v>
      </c>
      <c r="Z645" s="33"/>
      <c r="AA645" s="4" t="s">
        <v>243</v>
      </c>
      <c r="AB645" s="33">
        <f t="shared" si="479"/>
        <v>0</v>
      </c>
      <c r="AC645" s="33"/>
      <c r="AD645" s="4" t="s">
        <v>243</v>
      </c>
      <c r="AE645" s="33">
        <f t="shared" si="480"/>
        <v>0</v>
      </c>
      <c r="AF645" s="33"/>
      <c r="AG645" s="4" t="s">
        <v>243</v>
      </c>
      <c r="AH645" s="33">
        <f t="shared" si="481"/>
        <v>0</v>
      </c>
      <c r="AI645" s="33"/>
      <c r="AJ645" s="4" t="s">
        <v>243</v>
      </c>
      <c r="AK645" s="33">
        <f t="shared" si="482"/>
        <v>0</v>
      </c>
      <c r="AL645" s="33"/>
      <c r="AM645" s="4" t="s">
        <v>243</v>
      </c>
      <c r="AN645" s="6">
        <f t="shared" si="483"/>
        <v>0</v>
      </c>
      <c r="AO645" s="34" t="s">
        <v>243</v>
      </c>
      <c r="AP645" s="34"/>
      <c r="AQ645" s="6">
        <f t="shared" si="484"/>
        <v>0</v>
      </c>
      <c r="AR645" s="4" t="s">
        <v>243</v>
      </c>
      <c r="AS645" s="6">
        <f t="shared" si="485"/>
        <v>0</v>
      </c>
      <c r="AT645" s="4" t="s">
        <v>243</v>
      </c>
      <c r="AU645" s="6">
        <f t="shared" si="486"/>
        <v>0</v>
      </c>
      <c r="AV645" s="4" t="s">
        <v>243</v>
      </c>
      <c r="AW645" s="6">
        <f t="shared" si="487"/>
        <v>0</v>
      </c>
      <c r="AX645" s="4" t="s">
        <v>243</v>
      </c>
      <c r="AY645" s="33">
        <f t="shared" si="488"/>
        <v>0</v>
      </c>
      <c r="AZ645" s="33"/>
      <c r="BA645" s="33"/>
      <c r="BB645" s="4" t="s">
        <v>243</v>
      </c>
    </row>
    <row r="646" spans="1:54" s="1" customFormat="1" ht="14.1" customHeight="1">
      <c r="A646" s="42" t="s">
        <v>897</v>
      </c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38" t="s">
        <v>994</v>
      </c>
      <c r="N646" s="38"/>
      <c r="O646" s="38" t="s">
        <v>412</v>
      </c>
      <c r="P646" s="38"/>
      <c r="Q646" s="38"/>
      <c r="R646" s="38" t="s">
        <v>68</v>
      </c>
      <c r="S646" s="38"/>
      <c r="T646" s="38"/>
      <c r="U646" s="33">
        <f t="shared" si="477"/>
        <v>0</v>
      </c>
      <c r="V646" s="33"/>
      <c r="W646" s="34" t="s">
        <v>243</v>
      </c>
      <c r="X646" s="34"/>
      <c r="Y646" s="33">
        <f t="shared" si="478"/>
        <v>0</v>
      </c>
      <c r="Z646" s="33"/>
      <c r="AA646" s="4" t="s">
        <v>243</v>
      </c>
      <c r="AB646" s="33">
        <f t="shared" si="479"/>
        <v>0</v>
      </c>
      <c r="AC646" s="33"/>
      <c r="AD646" s="4" t="s">
        <v>243</v>
      </c>
      <c r="AE646" s="33">
        <f t="shared" si="480"/>
        <v>0</v>
      </c>
      <c r="AF646" s="33"/>
      <c r="AG646" s="4" t="s">
        <v>243</v>
      </c>
      <c r="AH646" s="33">
        <f t="shared" si="481"/>
        <v>0</v>
      </c>
      <c r="AI646" s="33"/>
      <c r="AJ646" s="4" t="s">
        <v>243</v>
      </c>
      <c r="AK646" s="33">
        <f t="shared" si="482"/>
        <v>0</v>
      </c>
      <c r="AL646" s="33"/>
      <c r="AM646" s="4" t="s">
        <v>243</v>
      </c>
      <c r="AN646" s="6">
        <f t="shared" si="483"/>
        <v>0</v>
      </c>
      <c r="AO646" s="34" t="s">
        <v>243</v>
      </c>
      <c r="AP646" s="34"/>
      <c r="AQ646" s="6">
        <f t="shared" si="484"/>
        <v>0</v>
      </c>
      <c r="AR646" s="4" t="s">
        <v>243</v>
      </c>
      <c r="AS646" s="6">
        <f t="shared" si="485"/>
        <v>0</v>
      </c>
      <c r="AT646" s="4" t="s">
        <v>243</v>
      </c>
      <c r="AU646" s="6">
        <f t="shared" si="486"/>
        <v>0</v>
      </c>
      <c r="AV646" s="4" t="s">
        <v>243</v>
      </c>
      <c r="AW646" s="6">
        <f t="shared" si="487"/>
        <v>0</v>
      </c>
      <c r="AX646" s="4" t="s">
        <v>243</v>
      </c>
      <c r="AY646" s="33">
        <f t="shared" si="488"/>
        <v>0</v>
      </c>
      <c r="AZ646" s="33"/>
      <c r="BA646" s="33"/>
      <c r="BB646" s="4" t="s">
        <v>243</v>
      </c>
    </row>
    <row r="647" spans="1:54" s="1" customFormat="1" ht="14.1" customHeight="1">
      <c r="A647" s="41" t="s">
        <v>734</v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38" t="s">
        <v>995</v>
      </c>
      <c r="N647" s="38"/>
      <c r="O647" s="38" t="s">
        <v>467</v>
      </c>
      <c r="P647" s="38"/>
      <c r="Q647" s="38"/>
      <c r="R647" s="38" t="s">
        <v>68</v>
      </c>
      <c r="S647" s="38"/>
      <c r="T647" s="38"/>
      <c r="U647" s="33">
        <f t="shared" si="477"/>
        <v>0</v>
      </c>
      <c r="V647" s="33"/>
      <c r="W647" s="34" t="s">
        <v>243</v>
      </c>
      <c r="X647" s="34"/>
      <c r="Y647" s="33">
        <f t="shared" si="478"/>
        <v>0</v>
      </c>
      <c r="Z647" s="33"/>
      <c r="AA647" s="4" t="s">
        <v>243</v>
      </c>
      <c r="AB647" s="33">
        <f t="shared" si="479"/>
        <v>0</v>
      </c>
      <c r="AC647" s="33"/>
      <c r="AD647" s="4" t="s">
        <v>243</v>
      </c>
      <c r="AE647" s="33">
        <f t="shared" si="480"/>
        <v>0</v>
      </c>
      <c r="AF647" s="33"/>
      <c r="AG647" s="4" t="s">
        <v>243</v>
      </c>
      <c r="AH647" s="33">
        <f t="shared" si="481"/>
        <v>0</v>
      </c>
      <c r="AI647" s="33"/>
      <c r="AJ647" s="4" t="s">
        <v>243</v>
      </c>
      <c r="AK647" s="33">
        <f t="shared" si="482"/>
        <v>0</v>
      </c>
      <c r="AL647" s="33"/>
      <c r="AM647" s="4" t="s">
        <v>243</v>
      </c>
      <c r="AN647" s="6">
        <f t="shared" si="483"/>
        <v>0</v>
      </c>
      <c r="AO647" s="34" t="s">
        <v>243</v>
      </c>
      <c r="AP647" s="34"/>
      <c r="AQ647" s="6">
        <f t="shared" si="484"/>
        <v>0</v>
      </c>
      <c r="AR647" s="4" t="s">
        <v>243</v>
      </c>
      <c r="AS647" s="6">
        <f t="shared" si="485"/>
        <v>0</v>
      </c>
      <c r="AT647" s="4" t="s">
        <v>243</v>
      </c>
      <c r="AU647" s="6">
        <f t="shared" si="486"/>
        <v>0</v>
      </c>
      <c r="AV647" s="4" t="s">
        <v>243</v>
      </c>
      <c r="AW647" s="6">
        <f t="shared" si="487"/>
        <v>0</v>
      </c>
      <c r="AX647" s="4" t="s">
        <v>243</v>
      </c>
      <c r="AY647" s="33">
        <f t="shared" si="488"/>
        <v>0</v>
      </c>
      <c r="AZ647" s="33"/>
      <c r="BA647" s="33"/>
      <c r="BB647" s="4" t="s">
        <v>243</v>
      </c>
    </row>
    <row r="648" spans="1:54" s="1" customFormat="1" ht="14.1" customHeight="1">
      <c r="A648" s="41" t="s">
        <v>738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38" t="s">
        <v>996</v>
      </c>
      <c r="N648" s="38"/>
      <c r="O648" s="38" t="s">
        <v>741</v>
      </c>
      <c r="P648" s="38"/>
      <c r="Q648" s="38"/>
      <c r="R648" s="38" t="s">
        <v>68</v>
      </c>
      <c r="S648" s="38"/>
      <c r="T648" s="38"/>
      <c r="U648" s="33">
        <f t="shared" si="477"/>
        <v>0</v>
      </c>
      <c r="V648" s="33"/>
      <c r="W648" s="34" t="s">
        <v>243</v>
      </c>
      <c r="X648" s="34"/>
      <c r="Y648" s="33">
        <f t="shared" si="478"/>
        <v>0</v>
      </c>
      <c r="Z648" s="33"/>
      <c r="AA648" s="4" t="s">
        <v>243</v>
      </c>
      <c r="AB648" s="33">
        <f t="shared" si="479"/>
        <v>0</v>
      </c>
      <c r="AC648" s="33"/>
      <c r="AD648" s="4" t="s">
        <v>243</v>
      </c>
      <c r="AE648" s="33">
        <f t="shared" si="480"/>
        <v>0</v>
      </c>
      <c r="AF648" s="33"/>
      <c r="AG648" s="4" t="s">
        <v>243</v>
      </c>
      <c r="AH648" s="33">
        <f t="shared" si="481"/>
        <v>0</v>
      </c>
      <c r="AI648" s="33"/>
      <c r="AJ648" s="4" t="s">
        <v>243</v>
      </c>
      <c r="AK648" s="33">
        <f t="shared" si="482"/>
        <v>0</v>
      </c>
      <c r="AL648" s="33"/>
      <c r="AM648" s="4" t="s">
        <v>243</v>
      </c>
      <c r="AN648" s="6">
        <f t="shared" si="483"/>
        <v>0</v>
      </c>
      <c r="AO648" s="34" t="s">
        <v>243</v>
      </c>
      <c r="AP648" s="34"/>
      <c r="AQ648" s="6">
        <f t="shared" si="484"/>
        <v>0</v>
      </c>
      <c r="AR648" s="4" t="s">
        <v>243</v>
      </c>
      <c r="AS648" s="6">
        <f t="shared" si="485"/>
        <v>0</v>
      </c>
      <c r="AT648" s="4" t="s">
        <v>243</v>
      </c>
      <c r="AU648" s="6">
        <f t="shared" si="486"/>
        <v>0</v>
      </c>
      <c r="AV648" s="4" t="s">
        <v>243</v>
      </c>
      <c r="AW648" s="6">
        <f t="shared" si="487"/>
        <v>0</v>
      </c>
      <c r="AX648" s="4" t="s">
        <v>243</v>
      </c>
      <c r="AY648" s="33">
        <f t="shared" si="488"/>
        <v>0</v>
      </c>
      <c r="AZ648" s="33"/>
      <c r="BA648" s="33"/>
      <c r="BB648" s="4" t="s">
        <v>243</v>
      </c>
    </row>
    <row r="649" spans="1:54" s="1" customFormat="1" ht="14.1" customHeight="1">
      <c r="A649" s="41" t="s">
        <v>743</v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38" t="s">
        <v>997</v>
      </c>
      <c r="N649" s="38"/>
      <c r="O649" s="38" t="s">
        <v>67</v>
      </c>
      <c r="P649" s="38"/>
      <c r="Q649" s="38"/>
      <c r="R649" s="38" t="s">
        <v>68</v>
      </c>
      <c r="S649" s="38"/>
      <c r="T649" s="38"/>
      <c r="U649" s="33">
        <f t="shared" si="477"/>
        <v>0</v>
      </c>
      <c r="V649" s="33"/>
      <c r="W649" s="34" t="s">
        <v>243</v>
      </c>
      <c r="X649" s="34"/>
      <c r="Y649" s="33">
        <f t="shared" si="478"/>
        <v>0</v>
      </c>
      <c r="Z649" s="33"/>
      <c r="AA649" s="4" t="s">
        <v>243</v>
      </c>
      <c r="AB649" s="33">
        <f t="shared" si="479"/>
        <v>0</v>
      </c>
      <c r="AC649" s="33"/>
      <c r="AD649" s="4" t="s">
        <v>243</v>
      </c>
      <c r="AE649" s="33">
        <f t="shared" si="480"/>
        <v>0</v>
      </c>
      <c r="AF649" s="33"/>
      <c r="AG649" s="4" t="s">
        <v>243</v>
      </c>
      <c r="AH649" s="33">
        <f t="shared" si="481"/>
        <v>0</v>
      </c>
      <c r="AI649" s="33"/>
      <c r="AJ649" s="4" t="s">
        <v>243</v>
      </c>
      <c r="AK649" s="33">
        <f t="shared" si="482"/>
        <v>0</v>
      </c>
      <c r="AL649" s="33"/>
      <c r="AM649" s="4" t="s">
        <v>243</v>
      </c>
      <c r="AN649" s="6">
        <f t="shared" si="483"/>
        <v>0</v>
      </c>
      <c r="AO649" s="34" t="s">
        <v>243</v>
      </c>
      <c r="AP649" s="34"/>
      <c r="AQ649" s="6">
        <f t="shared" si="484"/>
        <v>0</v>
      </c>
      <c r="AR649" s="4" t="s">
        <v>243</v>
      </c>
      <c r="AS649" s="6">
        <f t="shared" si="485"/>
        <v>0</v>
      </c>
      <c r="AT649" s="4" t="s">
        <v>243</v>
      </c>
      <c r="AU649" s="6">
        <f t="shared" si="486"/>
        <v>0</v>
      </c>
      <c r="AV649" s="4" t="s">
        <v>243</v>
      </c>
      <c r="AW649" s="6">
        <f t="shared" si="487"/>
        <v>0</v>
      </c>
      <c r="AX649" s="4" t="s">
        <v>243</v>
      </c>
      <c r="AY649" s="33">
        <f t="shared" si="488"/>
        <v>0</v>
      </c>
      <c r="AZ649" s="33"/>
      <c r="BA649" s="33"/>
      <c r="BB649" s="4" t="s">
        <v>243</v>
      </c>
    </row>
    <row r="650" spans="1:54" s="1" customFormat="1" ht="24" customHeight="1">
      <c r="A650" s="41" t="s">
        <v>768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38" t="s">
        <v>998</v>
      </c>
      <c r="N650" s="38"/>
      <c r="O650" s="38" t="s">
        <v>67</v>
      </c>
      <c r="P650" s="38"/>
      <c r="Q650" s="38"/>
      <c r="R650" s="38" t="s">
        <v>68</v>
      </c>
      <c r="S650" s="38"/>
      <c r="T650" s="38"/>
      <c r="U650" s="33">
        <f t="shared" si="477"/>
        <v>0</v>
      </c>
      <c r="V650" s="33"/>
      <c r="W650" s="34" t="s">
        <v>243</v>
      </c>
      <c r="X650" s="34"/>
      <c r="Y650" s="33">
        <f t="shared" si="478"/>
        <v>0</v>
      </c>
      <c r="Z650" s="33"/>
      <c r="AA650" s="4" t="s">
        <v>243</v>
      </c>
      <c r="AB650" s="33">
        <f t="shared" si="479"/>
        <v>0</v>
      </c>
      <c r="AC650" s="33"/>
      <c r="AD650" s="4" t="s">
        <v>243</v>
      </c>
      <c r="AE650" s="33">
        <f t="shared" si="480"/>
        <v>0</v>
      </c>
      <c r="AF650" s="33"/>
      <c r="AG650" s="4" t="s">
        <v>243</v>
      </c>
      <c r="AH650" s="33">
        <f t="shared" si="481"/>
        <v>0</v>
      </c>
      <c r="AI650" s="33"/>
      <c r="AJ650" s="4" t="s">
        <v>243</v>
      </c>
      <c r="AK650" s="33">
        <f t="shared" si="482"/>
        <v>0</v>
      </c>
      <c r="AL650" s="33"/>
      <c r="AM650" s="4" t="s">
        <v>243</v>
      </c>
      <c r="AN650" s="4" t="s">
        <v>243</v>
      </c>
      <c r="AO650" s="34" t="s">
        <v>243</v>
      </c>
      <c r="AP650" s="34"/>
      <c r="AQ650" s="4" t="s">
        <v>243</v>
      </c>
      <c r="AR650" s="4" t="s">
        <v>243</v>
      </c>
      <c r="AS650" s="4" t="s">
        <v>243</v>
      </c>
      <c r="AT650" s="4" t="s">
        <v>243</v>
      </c>
      <c r="AU650" s="4" t="s">
        <v>243</v>
      </c>
      <c r="AV650" s="4" t="s">
        <v>243</v>
      </c>
      <c r="AW650" s="4" t="s">
        <v>243</v>
      </c>
      <c r="AX650" s="4" t="s">
        <v>243</v>
      </c>
      <c r="AY650" s="34" t="s">
        <v>243</v>
      </c>
      <c r="AZ650" s="34"/>
      <c r="BA650" s="34"/>
      <c r="BB650" s="4" t="s">
        <v>243</v>
      </c>
    </row>
    <row r="651" spans="1:54" s="1" customFormat="1" ht="14.1" customHeight="1">
      <c r="A651" s="35" t="s">
        <v>779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6" t="s">
        <v>16</v>
      </c>
      <c r="N651" s="36"/>
      <c r="O651" s="36" t="s">
        <v>16</v>
      </c>
      <c r="P651" s="36"/>
      <c r="Q651" s="36"/>
      <c r="R651" s="36" t="s">
        <v>16</v>
      </c>
      <c r="S651" s="36"/>
      <c r="T651" s="36"/>
      <c r="U651" s="29" t="s">
        <v>16</v>
      </c>
      <c r="V651" s="29"/>
      <c r="W651" s="32" t="s">
        <v>16</v>
      </c>
      <c r="X651" s="32"/>
      <c r="Y651" s="29" t="s">
        <v>16</v>
      </c>
      <c r="Z651" s="29"/>
      <c r="AA651" s="12" t="s">
        <v>16</v>
      </c>
      <c r="AB651" s="29" t="s">
        <v>16</v>
      </c>
      <c r="AC651" s="29"/>
      <c r="AD651" s="12" t="s">
        <v>16</v>
      </c>
      <c r="AE651" s="29" t="s">
        <v>16</v>
      </c>
      <c r="AF651" s="29"/>
      <c r="AG651" s="12" t="s">
        <v>16</v>
      </c>
      <c r="AH651" s="29" t="s">
        <v>16</v>
      </c>
      <c r="AI651" s="29"/>
      <c r="AJ651" s="12" t="s">
        <v>16</v>
      </c>
      <c r="AK651" s="29" t="s">
        <v>16</v>
      </c>
      <c r="AL651" s="29"/>
      <c r="AM651" s="12" t="s">
        <v>16</v>
      </c>
      <c r="AN651" s="7" t="s">
        <v>16</v>
      </c>
      <c r="AO651" s="32" t="s">
        <v>16</v>
      </c>
      <c r="AP651" s="32"/>
      <c r="AQ651" s="7" t="s">
        <v>16</v>
      </c>
      <c r="AR651" s="12" t="s">
        <v>16</v>
      </c>
      <c r="AS651" s="7" t="s">
        <v>16</v>
      </c>
      <c r="AT651" s="12" t="s">
        <v>16</v>
      </c>
      <c r="AU651" s="7" t="s">
        <v>16</v>
      </c>
      <c r="AV651" s="12" t="s">
        <v>16</v>
      </c>
      <c r="AW651" s="7" t="s">
        <v>16</v>
      </c>
      <c r="AX651" s="12" t="s">
        <v>16</v>
      </c>
      <c r="AY651" s="29" t="s">
        <v>16</v>
      </c>
      <c r="AZ651" s="29"/>
      <c r="BA651" s="29"/>
      <c r="BB651" s="12" t="s">
        <v>16</v>
      </c>
    </row>
    <row r="652" spans="1:54" s="1" customFormat="1" ht="14.1" customHeight="1">
      <c r="A652" s="30" t="s">
        <v>771</v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1" t="s">
        <v>999</v>
      </c>
      <c r="N652" s="31"/>
      <c r="O652" s="31" t="s">
        <v>67</v>
      </c>
      <c r="P652" s="31"/>
      <c r="Q652" s="31"/>
      <c r="R652" s="31" t="s">
        <v>68</v>
      </c>
      <c r="S652" s="31"/>
      <c r="T652" s="31"/>
      <c r="U652" s="27">
        <f>0</f>
        <v>0</v>
      </c>
      <c r="V652" s="27"/>
      <c r="W652" s="28" t="s">
        <v>243</v>
      </c>
      <c r="X652" s="28"/>
      <c r="Y652" s="27">
        <f>0</f>
        <v>0</v>
      </c>
      <c r="Z652" s="27"/>
      <c r="AA652" s="14" t="s">
        <v>243</v>
      </c>
      <c r="AB652" s="27">
        <f>0</f>
        <v>0</v>
      </c>
      <c r="AC652" s="27"/>
      <c r="AD652" s="14" t="s">
        <v>243</v>
      </c>
      <c r="AE652" s="27">
        <f>0</f>
        <v>0</v>
      </c>
      <c r="AF652" s="27"/>
      <c r="AG652" s="14" t="s">
        <v>243</v>
      </c>
      <c r="AH652" s="27">
        <f>0</f>
        <v>0</v>
      </c>
      <c r="AI652" s="27"/>
      <c r="AJ652" s="14" t="s">
        <v>243</v>
      </c>
      <c r="AK652" s="27">
        <f>0</f>
        <v>0</v>
      </c>
      <c r="AL652" s="27"/>
      <c r="AM652" s="14" t="s">
        <v>243</v>
      </c>
      <c r="AN652" s="14" t="s">
        <v>243</v>
      </c>
      <c r="AO652" s="28" t="s">
        <v>243</v>
      </c>
      <c r="AP652" s="28"/>
      <c r="AQ652" s="14" t="s">
        <v>243</v>
      </c>
      <c r="AR652" s="14" t="s">
        <v>243</v>
      </c>
      <c r="AS652" s="14" t="s">
        <v>243</v>
      </c>
      <c r="AT652" s="14" t="s">
        <v>243</v>
      </c>
      <c r="AU652" s="14" t="s">
        <v>243</v>
      </c>
      <c r="AV652" s="14" t="s">
        <v>243</v>
      </c>
      <c r="AW652" s="14" t="s">
        <v>243</v>
      </c>
      <c r="AX652" s="14" t="s">
        <v>243</v>
      </c>
      <c r="AY652" s="28" t="s">
        <v>243</v>
      </c>
      <c r="AZ652" s="28"/>
      <c r="BA652" s="28"/>
      <c r="BB652" s="14" t="s">
        <v>243</v>
      </c>
    </row>
    <row r="653" spans="1:54" s="1" customFormat="1" ht="14.1" customHeight="1">
      <c r="A653" s="40" t="s">
        <v>197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6" t="s">
        <v>16</v>
      </c>
      <c r="N653" s="36"/>
      <c r="O653" s="36" t="s">
        <v>16</v>
      </c>
      <c r="P653" s="36"/>
      <c r="Q653" s="36"/>
      <c r="R653" s="36" t="s">
        <v>16</v>
      </c>
      <c r="S653" s="36"/>
      <c r="T653" s="36"/>
      <c r="U653" s="29" t="s">
        <v>16</v>
      </c>
      <c r="V653" s="29"/>
      <c r="W653" s="32" t="s">
        <v>16</v>
      </c>
      <c r="X653" s="32"/>
      <c r="Y653" s="29" t="s">
        <v>16</v>
      </c>
      <c r="Z653" s="29"/>
      <c r="AA653" s="12" t="s">
        <v>16</v>
      </c>
      <c r="AB653" s="29" t="s">
        <v>16</v>
      </c>
      <c r="AC653" s="29"/>
      <c r="AD653" s="12" t="s">
        <v>16</v>
      </c>
      <c r="AE653" s="29" t="s">
        <v>16</v>
      </c>
      <c r="AF653" s="29"/>
      <c r="AG653" s="12" t="s">
        <v>16</v>
      </c>
      <c r="AH653" s="29" t="s">
        <v>16</v>
      </c>
      <c r="AI653" s="29"/>
      <c r="AJ653" s="12" t="s">
        <v>16</v>
      </c>
      <c r="AK653" s="29" t="s">
        <v>16</v>
      </c>
      <c r="AL653" s="29"/>
      <c r="AM653" s="12" t="s">
        <v>16</v>
      </c>
      <c r="AN653" s="7" t="s">
        <v>16</v>
      </c>
      <c r="AO653" s="32" t="s">
        <v>16</v>
      </c>
      <c r="AP653" s="32"/>
      <c r="AQ653" s="7" t="s">
        <v>16</v>
      </c>
      <c r="AR653" s="12" t="s">
        <v>16</v>
      </c>
      <c r="AS653" s="7" t="s">
        <v>16</v>
      </c>
      <c r="AT653" s="12" t="s">
        <v>16</v>
      </c>
      <c r="AU653" s="7" t="s">
        <v>16</v>
      </c>
      <c r="AV653" s="12" t="s">
        <v>16</v>
      </c>
      <c r="AW653" s="7" t="s">
        <v>16</v>
      </c>
      <c r="AX653" s="12" t="s">
        <v>16</v>
      </c>
      <c r="AY653" s="29" t="s">
        <v>16</v>
      </c>
      <c r="AZ653" s="29"/>
      <c r="BA653" s="29"/>
      <c r="BB653" s="12" t="s">
        <v>16</v>
      </c>
    </row>
    <row r="654" spans="1:54" s="1" customFormat="1" ht="14.1" customHeight="1">
      <c r="A654" s="39" t="s">
        <v>773</v>
      </c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1" t="s">
        <v>1000</v>
      </c>
      <c r="N654" s="31"/>
      <c r="O654" s="31" t="s">
        <v>67</v>
      </c>
      <c r="P654" s="31"/>
      <c r="Q654" s="31"/>
      <c r="R654" s="31" t="s">
        <v>68</v>
      </c>
      <c r="S654" s="31"/>
      <c r="T654" s="31"/>
      <c r="U654" s="27">
        <f>0</f>
        <v>0</v>
      </c>
      <c r="V654" s="27"/>
      <c r="W654" s="28" t="s">
        <v>243</v>
      </c>
      <c r="X654" s="28"/>
      <c r="Y654" s="27">
        <f>0</f>
        <v>0</v>
      </c>
      <c r="Z654" s="27"/>
      <c r="AA654" s="14" t="s">
        <v>243</v>
      </c>
      <c r="AB654" s="27">
        <f>0</f>
        <v>0</v>
      </c>
      <c r="AC654" s="27"/>
      <c r="AD654" s="14" t="s">
        <v>243</v>
      </c>
      <c r="AE654" s="27">
        <f>0</f>
        <v>0</v>
      </c>
      <c r="AF654" s="27"/>
      <c r="AG654" s="14" t="s">
        <v>243</v>
      </c>
      <c r="AH654" s="27">
        <f>0</f>
        <v>0</v>
      </c>
      <c r="AI654" s="27"/>
      <c r="AJ654" s="14" t="s">
        <v>243</v>
      </c>
      <c r="AK654" s="27">
        <f>0</f>
        <v>0</v>
      </c>
      <c r="AL654" s="27"/>
      <c r="AM654" s="14" t="s">
        <v>243</v>
      </c>
      <c r="AN654" s="14" t="s">
        <v>243</v>
      </c>
      <c r="AO654" s="28" t="s">
        <v>243</v>
      </c>
      <c r="AP654" s="28"/>
      <c r="AQ654" s="14" t="s">
        <v>243</v>
      </c>
      <c r="AR654" s="14" t="s">
        <v>243</v>
      </c>
      <c r="AS654" s="14" t="s">
        <v>243</v>
      </c>
      <c r="AT654" s="14" t="s">
        <v>243</v>
      </c>
      <c r="AU654" s="14" t="s">
        <v>243</v>
      </c>
      <c r="AV654" s="14" t="s">
        <v>243</v>
      </c>
      <c r="AW654" s="14" t="s">
        <v>243</v>
      </c>
      <c r="AX654" s="14" t="s">
        <v>243</v>
      </c>
      <c r="AY654" s="28" t="s">
        <v>243</v>
      </c>
      <c r="AZ654" s="28"/>
      <c r="BA654" s="28"/>
      <c r="BB654" s="14" t="s">
        <v>243</v>
      </c>
    </row>
    <row r="655" spans="1:54" s="1" customFormat="1" ht="14.1" customHeight="1">
      <c r="A655" s="35" t="s">
        <v>775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6" t="s">
        <v>16</v>
      </c>
      <c r="N655" s="36"/>
      <c r="O655" s="36" t="s">
        <v>16</v>
      </c>
      <c r="P655" s="36"/>
      <c r="Q655" s="36"/>
      <c r="R655" s="36" t="s">
        <v>16</v>
      </c>
      <c r="S655" s="36"/>
      <c r="T655" s="36"/>
      <c r="U655" s="29" t="s">
        <v>16</v>
      </c>
      <c r="V655" s="29"/>
      <c r="W655" s="32" t="s">
        <v>16</v>
      </c>
      <c r="X655" s="32"/>
      <c r="Y655" s="29" t="s">
        <v>16</v>
      </c>
      <c r="Z655" s="29"/>
      <c r="AA655" s="12" t="s">
        <v>16</v>
      </c>
      <c r="AB655" s="29" t="s">
        <v>16</v>
      </c>
      <c r="AC655" s="29"/>
      <c r="AD655" s="12" t="s">
        <v>16</v>
      </c>
      <c r="AE655" s="29" t="s">
        <v>16</v>
      </c>
      <c r="AF655" s="29"/>
      <c r="AG655" s="12" t="s">
        <v>16</v>
      </c>
      <c r="AH655" s="29" t="s">
        <v>16</v>
      </c>
      <c r="AI655" s="29"/>
      <c r="AJ655" s="12" t="s">
        <v>16</v>
      </c>
      <c r="AK655" s="29" t="s">
        <v>16</v>
      </c>
      <c r="AL655" s="29"/>
      <c r="AM655" s="12" t="s">
        <v>16</v>
      </c>
      <c r="AN655" s="7" t="s">
        <v>16</v>
      </c>
      <c r="AO655" s="32" t="s">
        <v>16</v>
      </c>
      <c r="AP655" s="32"/>
      <c r="AQ655" s="7" t="s">
        <v>16</v>
      </c>
      <c r="AR655" s="12" t="s">
        <v>16</v>
      </c>
      <c r="AS655" s="7" t="s">
        <v>16</v>
      </c>
      <c r="AT655" s="12" t="s">
        <v>16</v>
      </c>
      <c r="AU655" s="7" t="s">
        <v>16</v>
      </c>
      <c r="AV655" s="12" t="s">
        <v>16</v>
      </c>
      <c r="AW655" s="7" t="s">
        <v>16</v>
      </c>
      <c r="AX655" s="12" t="s">
        <v>16</v>
      </c>
      <c r="AY655" s="29" t="s">
        <v>16</v>
      </c>
      <c r="AZ655" s="29"/>
      <c r="BA655" s="29"/>
      <c r="BB655" s="12" t="s">
        <v>16</v>
      </c>
    </row>
    <row r="656" spans="1:54" s="1" customFormat="1" ht="14.1" customHeight="1">
      <c r="A656" s="30" t="s">
        <v>771</v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1" t="s">
        <v>1001</v>
      </c>
      <c r="N656" s="31"/>
      <c r="O656" s="31" t="s">
        <v>67</v>
      </c>
      <c r="P656" s="31"/>
      <c r="Q656" s="31"/>
      <c r="R656" s="31" t="s">
        <v>68</v>
      </c>
      <c r="S656" s="31"/>
      <c r="T656" s="31"/>
      <c r="U656" s="27">
        <f>0</f>
        <v>0</v>
      </c>
      <c r="V656" s="27"/>
      <c r="W656" s="28" t="s">
        <v>243</v>
      </c>
      <c r="X656" s="28"/>
      <c r="Y656" s="27">
        <f>0</f>
        <v>0</v>
      </c>
      <c r="Z656" s="27"/>
      <c r="AA656" s="14" t="s">
        <v>243</v>
      </c>
      <c r="AB656" s="27">
        <f>0</f>
        <v>0</v>
      </c>
      <c r="AC656" s="27"/>
      <c r="AD656" s="14" t="s">
        <v>243</v>
      </c>
      <c r="AE656" s="27">
        <f>0</f>
        <v>0</v>
      </c>
      <c r="AF656" s="27"/>
      <c r="AG656" s="14" t="s">
        <v>243</v>
      </c>
      <c r="AH656" s="27">
        <f>0</f>
        <v>0</v>
      </c>
      <c r="AI656" s="27"/>
      <c r="AJ656" s="14" t="s">
        <v>243</v>
      </c>
      <c r="AK656" s="27">
        <f>0</f>
        <v>0</v>
      </c>
      <c r="AL656" s="27"/>
      <c r="AM656" s="14" t="s">
        <v>243</v>
      </c>
      <c r="AN656" s="14" t="s">
        <v>243</v>
      </c>
      <c r="AO656" s="28" t="s">
        <v>243</v>
      </c>
      <c r="AP656" s="28"/>
      <c r="AQ656" s="14" t="s">
        <v>243</v>
      </c>
      <c r="AR656" s="14" t="s">
        <v>243</v>
      </c>
      <c r="AS656" s="14" t="s">
        <v>243</v>
      </c>
      <c r="AT656" s="14" t="s">
        <v>243</v>
      </c>
      <c r="AU656" s="14" t="s">
        <v>243</v>
      </c>
      <c r="AV656" s="14" t="s">
        <v>243</v>
      </c>
      <c r="AW656" s="14" t="s">
        <v>243</v>
      </c>
      <c r="AX656" s="14" t="s">
        <v>243</v>
      </c>
      <c r="AY656" s="28" t="s">
        <v>243</v>
      </c>
      <c r="AZ656" s="28"/>
      <c r="BA656" s="28"/>
      <c r="BB656" s="14" t="s">
        <v>243</v>
      </c>
    </row>
    <row r="657" spans="1:54" s="1" customFormat="1" ht="24" customHeight="1">
      <c r="A657" s="37" t="s">
        <v>777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8" t="s">
        <v>1002</v>
      </c>
      <c r="N657" s="38"/>
      <c r="O657" s="38" t="s">
        <v>67</v>
      </c>
      <c r="P657" s="38"/>
      <c r="Q657" s="38"/>
      <c r="R657" s="38" t="s">
        <v>68</v>
      </c>
      <c r="S657" s="38"/>
      <c r="T657" s="38"/>
      <c r="U657" s="33">
        <f>0</f>
        <v>0</v>
      </c>
      <c r="V657" s="33"/>
      <c r="W657" s="34" t="s">
        <v>243</v>
      </c>
      <c r="X657" s="34"/>
      <c r="Y657" s="33">
        <f>0</f>
        <v>0</v>
      </c>
      <c r="Z657" s="33"/>
      <c r="AA657" s="4" t="s">
        <v>243</v>
      </c>
      <c r="AB657" s="33">
        <f>0</f>
        <v>0</v>
      </c>
      <c r="AC657" s="33"/>
      <c r="AD657" s="4" t="s">
        <v>243</v>
      </c>
      <c r="AE657" s="33">
        <f>0</f>
        <v>0</v>
      </c>
      <c r="AF657" s="33"/>
      <c r="AG657" s="4" t="s">
        <v>243</v>
      </c>
      <c r="AH657" s="33">
        <f>0</f>
        <v>0</v>
      </c>
      <c r="AI657" s="33"/>
      <c r="AJ657" s="4" t="s">
        <v>243</v>
      </c>
      <c r="AK657" s="33">
        <f>0</f>
        <v>0</v>
      </c>
      <c r="AL657" s="33"/>
      <c r="AM657" s="4" t="s">
        <v>243</v>
      </c>
      <c r="AN657" s="4" t="s">
        <v>243</v>
      </c>
      <c r="AO657" s="34" t="s">
        <v>243</v>
      </c>
      <c r="AP657" s="34"/>
      <c r="AQ657" s="4" t="s">
        <v>243</v>
      </c>
      <c r="AR657" s="4" t="s">
        <v>243</v>
      </c>
      <c r="AS657" s="4" t="s">
        <v>243</v>
      </c>
      <c r="AT657" s="4" t="s">
        <v>243</v>
      </c>
      <c r="AU657" s="4" t="s">
        <v>243</v>
      </c>
      <c r="AV657" s="4" t="s">
        <v>243</v>
      </c>
      <c r="AW657" s="4" t="s">
        <v>243</v>
      </c>
      <c r="AX657" s="4" t="s">
        <v>243</v>
      </c>
      <c r="AY657" s="34" t="s">
        <v>243</v>
      </c>
      <c r="AZ657" s="34"/>
      <c r="BA657" s="34"/>
      <c r="BB657" s="4" t="s">
        <v>243</v>
      </c>
    </row>
    <row r="658" spans="1:54" s="1" customFormat="1" ht="14.1" customHeight="1">
      <c r="A658" s="35" t="s">
        <v>779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6" t="s">
        <v>16</v>
      </c>
      <c r="N658" s="36"/>
      <c r="O658" s="36" t="s">
        <v>16</v>
      </c>
      <c r="P658" s="36"/>
      <c r="Q658" s="36"/>
      <c r="R658" s="36" t="s">
        <v>16</v>
      </c>
      <c r="S658" s="36"/>
      <c r="T658" s="36"/>
      <c r="U658" s="29" t="s">
        <v>16</v>
      </c>
      <c r="V658" s="29"/>
      <c r="W658" s="32" t="s">
        <v>16</v>
      </c>
      <c r="X658" s="32"/>
      <c r="Y658" s="29" t="s">
        <v>16</v>
      </c>
      <c r="Z658" s="29"/>
      <c r="AA658" s="12" t="s">
        <v>16</v>
      </c>
      <c r="AB658" s="29" t="s">
        <v>16</v>
      </c>
      <c r="AC658" s="29"/>
      <c r="AD658" s="12" t="s">
        <v>16</v>
      </c>
      <c r="AE658" s="29" t="s">
        <v>16</v>
      </c>
      <c r="AF658" s="29"/>
      <c r="AG658" s="12" t="s">
        <v>16</v>
      </c>
      <c r="AH658" s="29" t="s">
        <v>16</v>
      </c>
      <c r="AI658" s="29"/>
      <c r="AJ658" s="12" t="s">
        <v>16</v>
      </c>
      <c r="AK658" s="29" t="s">
        <v>16</v>
      </c>
      <c r="AL658" s="29"/>
      <c r="AM658" s="12" t="s">
        <v>16</v>
      </c>
      <c r="AN658" s="7" t="s">
        <v>16</v>
      </c>
      <c r="AO658" s="32" t="s">
        <v>16</v>
      </c>
      <c r="AP658" s="32"/>
      <c r="AQ658" s="7" t="s">
        <v>16</v>
      </c>
      <c r="AR658" s="12" t="s">
        <v>16</v>
      </c>
      <c r="AS658" s="7" t="s">
        <v>16</v>
      </c>
      <c r="AT658" s="12" t="s">
        <v>16</v>
      </c>
      <c r="AU658" s="7" t="s">
        <v>16</v>
      </c>
      <c r="AV658" s="12" t="s">
        <v>16</v>
      </c>
      <c r="AW658" s="7" t="s">
        <v>16</v>
      </c>
      <c r="AX658" s="12" t="s">
        <v>16</v>
      </c>
      <c r="AY658" s="29" t="s">
        <v>16</v>
      </c>
      <c r="AZ658" s="29"/>
      <c r="BA658" s="29"/>
      <c r="BB658" s="12" t="s">
        <v>16</v>
      </c>
    </row>
    <row r="659" spans="1:54" s="1" customFormat="1" ht="14.1" customHeight="1">
      <c r="A659" s="30" t="s">
        <v>771</v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1" t="s">
        <v>1003</v>
      </c>
      <c r="N659" s="31"/>
      <c r="O659" s="31" t="s">
        <v>67</v>
      </c>
      <c r="P659" s="31"/>
      <c r="Q659" s="31"/>
      <c r="R659" s="31" t="s">
        <v>68</v>
      </c>
      <c r="S659" s="31"/>
      <c r="T659" s="31"/>
      <c r="U659" s="27">
        <f>0</f>
        <v>0</v>
      </c>
      <c r="V659" s="27"/>
      <c r="W659" s="28" t="s">
        <v>243</v>
      </c>
      <c r="X659" s="28"/>
      <c r="Y659" s="27">
        <f>0</f>
        <v>0</v>
      </c>
      <c r="Z659" s="27"/>
      <c r="AA659" s="14" t="s">
        <v>243</v>
      </c>
      <c r="AB659" s="27">
        <f>0</f>
        <v>0</v>
      </c>
      <c r="AC659" s="27"/>
      <c r="AD659" s="14" t="s">
        <v>243</v>
      </c>
      <c r="AE659" s="27">
        <f>0</f>
        <v>0</v>
      </c>
      <c r="AF659" s="27"/>
      <c r="AG659" s="14" t="s">
        <v>243</v>
      </c>
      <c r="AH659" s="27">
        <f>0</f>
        <v>0</v>
      </c>
      <c r="AI659" s="27"/>
      <c r="AJ659" s="14" t="s">
        <v>243</v>
      </c>
      <c r="AK659" s="27">
        <f>0</f>
        <v>0</v>
      </c>
      <c r="AL659" s="27"/>
      <c r="AM659" s="14" t="s">
        <v>243</v>
      </c>
      <c r="AN659" s="14" t="s">
        <v>243</v>
      </c>
      <c r="AO659" s="28" t="s">
        <v>243</v>
      </c>
      <c r="AP659" s="28"/>
      <c r="AQ659" s="14" t="s">
        <v>243</v>
      </c>
      <c r="AR659" s="14" t="s">
        <v>243</v>
      </c>
      <c r="AS659" s="14" t="s">
        <v>243</v>
      </c>
      <c r="AT659" s="14" t="s">
        <v>243</v>
      </c>
      <c r="AU659" s="14" t="s">
        <v>243</v>
      </c>
      <c r="AV659" s="14" t="s">
        <v>243</v>
      </c>
      <c r="AW659" s="14" t="s">
        <v>243</v>
      </c>
      <c r="AX659" s="14" t="s">
        <v>243</v>
      </c>
      <c r="AY659" s="28" t="s">
        <v>243</v>
      </c>
      <c r="AZ659" s="28"/>
      <c r="BA659" s="28"/>
      <c r="BB659" s="14" t="s">
        <v>243</v>
      </c>
    </row>
    <row r="660" spans="1:54" s="1" customFormat="1" ht="24" customHeight="1">
      <c r="A660" s="37" t="s">
        <v>781</v>
      </c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8" t="s">
        <v>1004</v>
      </c>
      <c r="N660" s="38"/>
      <c r="O660" s="38" t="s">
        <v>67</v>
      </c>
      <c r="P660" s="38"/>
      <c r="Q660" s="38"/>
      <c r="R660" s="38" t="s">
        <v>68</v>
      </c>
      <c r="S660" s="38"/>
      <c r="T660" s="38"/>
      <c r="U660" s="33">
        <f>0</f>
        <v>0</v>
      </c>
      <c r="V660" s="33"/>
      <c r="W660" s="34" t="s">
        <v>243</v>
      </c>
      <c r="X660" s="34"/>
      <c r="Y660" s="33">
        <f>0</f>
        <v>0</v>
      </c>
      <c r="Z660" s="33"/>
      <c r="AA660" s="4" t="s">
        <v>243</v>
      </c>
      <c r="AB660" s="33">
        <f>0</f>
        <v>0</v>
      </c>
      <c r="AC660" s="33"/>
      <c r="AD660" s="4" t="s">
        <v>243</v>
      </c>
      <c r="AE660" s="33">
        <f>0</f>
        <v>0</v>
      </c>
      <c r="AF660" s="33"/>
      <c r="AG660" s="4" t="s">
        <v>243</v>
      </c>
      <c r="AH660" s="33">
        <f>0</f>
        <v>0</v>
      </c>
      <c r="AI660" s="33"/>
      <c r="AJ660" s="4" t="s">
        <v>243</v>
      </c>
      <c r="AK660" s="33">
        <f>0</f>
        <v>0</v>
      </c>
      <c r="AL660" s="33"/>
      <c r="AM660" s="4" t="s">
        <v>243</v>
      </c>
      <c r="AN660" s="4" t="s">
        <v>243</v>
      </c>
      <c r="AO660" s="34" t="s">
        <v>243</v>
      </c>
      <c r="AP660" s="34"/>
      <c r="AQ660" s="4" t="s">
        <v>243</v>
      </c>
      <c r="AR660" s="4" t="s">
        <v>243</v>
      </c>
      <c r="AS660" s="4" t="s">
        <v>243</v>
      </c>
      <c r="AT660" s="4" t="s">
        <v>243</v>
      </c>
      <c r="AU660" s="4" t="s">
        <v>243</v>
      </c>
      <c r="AV660" s="4" t="s">
        <v>243</v>
      </c>
      <c r="AW660" s="4" t="s">
        <v>243</v>
      </c>
      <c r="AX660" s="4" t="s">
        <v>243</v>
      </c>
      <c r="AY660" s="34" t="s">
        <v>243</v>
      </c>
      <c r="AZ660" s="34"/>
      <c r="BA660" s="34"/>
      <c r="BB660" s="4" t="s">
        <v>243</v>
      </c>
    </row>
    <row r="661" spans="1:54" s="1" customFormat="1" ht="14.1" customHeight="1">
      <c r="A661" s="35" t="s">
        <v>775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6" t="s">
        <v>16</v>
      </c>
      <c r="N661" s="36"/>
      <c r="O661" s="36" t="s">
        <v>16</v>
      </c>
      <c r="P661" s="36"/>
      <c r="Q661" s="36"/>
      <c r="R661" s="36" t="s">
        <v>16</v>
      </c>
      <c r="S661" s="36"/>
      <c r="T661" s="36"/>
      <c r="U661" s="29" t="s">
        <v>16</v>
      </c>
      <c r="V661" s="29"/>
      <c r="W661" s="32" t="s">
        <v>16</v>
      </c>
      <c r="X661" s="32"/>
      <c r="Y661" s="29" t="s">
        <v>16</v>
      </c>
      <c r="Z661" s="29"/>
      <c r="AA661" s="12" t="s">
        <v>16</v>
      </c>
      <c r="AB661" s="29" t="s">
        <v>16</v>
      </c>
      <c r="AC661" s="29"/>
      <c r="AD661" s="12" t="s">
        <v>16</v>
      </c>
      <c r="AE661" s="29" t="s">
        <v>16</v>
      </c>
      <c r="AF661" s="29"/>
      <c r="AG661" s="12" t="s">
        <v>16</v>
      </c>
      <c r="AH661" s="29" t="s">
        <v>16</v>
      </c>
      <c r="AI661" s="29"/>
      <c r="AJ661" s="12" t="s">
        <v>16</v>
      </c>
      <c r="AK661" s="29" t="s">
        <v>16</v>
      </c>
      <c r="AL661" s="29"/>
      <c r="AM661" s="12" t="s">
        <v>16</v>
      </c>
      <c r="AN661" s="7" t="s">
        <v>16</v>
      </c>
      <c r="AO661" s="32" t="s">
        <v>16</v>
      </c>
      <c r="AP661" s="32"/>
      <c r="AQ661" s="7" t="s">
        <v>16</v>
      </c>
      <c r="AR661" s="12" t="s">
        <v>16</v>
      </c>
      <c r="AS661" s="7" t="s">
        <v>16</v>
      </c>
      <c r="AT661" s="12" t="s">
        <v>16</v>
      </c>
      <c r="AU661" s="7" t="s">
        <v>16</v>
      </c>
      <c r="AV661" s="12" t="s">
        <v>16</v>
      </c>
      <c r="AW661" s="7" t="s">
        <v>16</v>
      </c>
      <c r="AX661" s="12" t="s">
        <v>16</v>
      </c>
      <c r="AY661" s="29" t="s">
        <v>16</v>
      </c>
      <c r="AZ661" s="29"/>
      <c r="BA661" s="29"/>
      <c r="BB661" s="12" t="s">
        <v>16</v>
      </c>
    </row>
    <row r="662" spans="1:54" s="1" customFormat="1" ht="14.1" customHeight="1">
      <c r="A662" s="30" t="s">
        <v>771</v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1" t="s">
        <v>1005</v>
      </c>
      <c r="N662" s="31"/>
      <c r="O662" s="31" t="s">
        <v>67</v>
      </c>
      <c r="P662" s="31"/>
      <c r="Q662" s="31"/>
      <c r="R662" s="31" t="s">
        <v>68</v>
      </c>
      <c r="S662" s="31"/>
      <c r="T662" s="31"/>
      <c r="U662" s="27">
        <f>0</f>
        <v>0</v>
      </c>
      <c r="V662" s="27"/>
      <c r="W662" s="28" t="s">
        <v>243</v>
      </c>
      <c r="X662" s="28"/>
      <c r="Y662" s="27">
        <f>0</f>
        <v>0</v>
      </c>
      <c r="Z662" s="27"/>
      <c r="AA662" s="14" t="s">
        <v>243</v>
      </c>
      <c r="AB662" s="27">
        <f>0</f>
        <v>0</v>
      </c>
      <c r="AC662" s="27"/>
      <c r="AD662" s="14" t="s">
        <v>243</v>
      </c>
      <c r="AE662" s="27">
        <f>0</f>
        <v>0</v>
      </c>
      <c r="AF662" s="27"/>
      <c r="AG662" s="14" t="s">
        <v>243</v>
      </c>
      <c r="AH662" s="27">
        <f>0</f>
        <v>0</v>
      </c>
      <c r="AI662" s="27"/>
      <c r="AJ662" s="14" t="s">
        <v>243</v>
      </c>
      <c r="AK662" s="27">
        <f>0</f>
        <v>0</v>
      </c>
      <c r="AL662" s="27"/>
      <c r="AM662" s="14" t="s">
        <v>243</v>
      </c>
      <c r="AN662" s="14" t="s">
        <v>243</v>
      </c>
      <c r="AO662" s="28" t="s">
        <v>243</v>
      </c>
      <c r="AP662" s="28"/>
      <c r="AQ662" s="14" t="s">
        <v>243</v>
      </c>
      <c r="AR662" s="14" t="s">
        <v>243</v>
      </c>
      <c r="AS662" s="14" t="s">
        <v>243</v>
      </c>
      <c r="AT662" s="14" t="s">
        <v>243</v>
      </c>
      <c r="AU662" s="14" t="s">
        <v>243</v>
      </c>
      <c r="AV662" s="14" t="s">
        <v>243</v>
      </c>
      <c r="AW662" s="14" t="s">
        <v>243</v>
      </c>
      <c r="AX662" s="14" t="s">
        <v>243</v>
      </c>
      <c r="AY662" s="28" t="s">
        <v>243</v>
      </c>
      <c r="AZ662" s="28"/>
      <c r="BA662" s="28"/>
      <c r="BB662" s="14" t="s">
        <v>243</v>
      </c>
    </row>
    <row r="663" spans="1:54" s="1" customFormat="1" ht="24" customHeight="1">
      <c r="A663" s="37" t="s">
        <v>784</v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8" t="s">
        <v>1006</v>
      </c>
      <c r="N663" s="38"/>
      <c r="O663" s="38" t="s">
        <v>67</v>
      </c>
      <c r="P663" s="38"/>
      <c r="Q663" s="38"/>
      <c r="R663" s="38" t="s">
        <v>68</v>
      </c>
      <c r="S663" s="38"/>
      <c r="T663" s="38"/>
      <c r="U663" s="33">
        <f>0</f>
        <v>0</v>
      </c>
      <c r="V663" s="33"/>
      <c r="W663" s="34" t="s">
        <v>243</v>
      </c>
      <c r="X663" s="34"/>
      <c r="Y663" s="33">
        <f>0</f>
        <v>0</v>
      </c>
      <c r="Z663" s="33"/>
      <c r="AA663" s="4" t="s">
        <v>243</v>
      </c>
      <c r="AB663" s="33">
        <f>0</f>
        <v>0</v>
      </c>
      <c r="AC663" s="33"/>
      <c r="AD663" s="4" t="s">
        <v>243</v>
      </c>
      <c r="AE663" s="33">
        <f>0</f>
        <v>0</v>
      </c>
      <c r="AF663" s="33"/>
      <c r="AG663" s="4" t="s">
        <v>243</v>
      </c>
      <c r="AH663" s="33">
        <f>0</f>
        <v>0</v>
      </c>
      <c r="AI663" s="33"/>
      <c r="AJ663" s="4" t="s">
        <v>243</v>
      </c>
      <c r="AK663" s="33">
        <f>0</f>
        <v>0</v>
      </c>
      <c r="AL663" s="33"/>
      <c r="AM663" s="4" t="s">
        <v>243</v>
      </c>
      <c r="AN663" s="4" t="s">
        <v>243</v>
      </c>
      <c r="AO663" s="34" t="s">
        <v>243</v>
      </c>
      <c r="AP663" s="34"/>
      <c r="AQ663" s="4" t="s">
        <v>243</v>
      </c>
      <c r="AR663" s="4" t="s">
        <v>243</v>
      </c>
      <c r="AS663" s="4" t="s">
        <v>243</v>
      </c>
      <c r="AT663" s="4" t="s">
        <v>243</v>
      </c>
      <c r="AU663" s="4" t="s">
        <v>243</v>
      </c>
      <c r="AV663" s="4" t="s">
        <v>243</v>
      </c>
      <c r="AW663" s="4" t="s">
        <v>243</v>
      </c>
      <c r="AX663" s="4" t="s">
        <v>243</v>
      </c>
      <c r="AY663" s="34" t="s">
        <v>243</v>
      </c>
      <c r="AZ663" s="34"/>
      <c r="BA663" s="34"/>
      <c r="BB663" s="4" t="s">
        <v>243</v>
      </c>
    </row>
    <row r="664" spans="1:54" s="1" customFormat="1" ht="14.1" customHeight="1">
      <c r="A664" s="35" t="s">
        <v>775</v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6" t="s">
        <v>16</v>
      </c>
      <c r="N664" s="36"/>
      <c r="O664" s="36" t="s">
        <v>16</v>
      </c>
      <c r="P664" s="36"/>
      <c r="Q664" s="36"/>
      <c r="R664" s="36" t="s">
        <v>16</v>
      </c>
      <c r="S664" s="36"/>
      <c r="T664" s="36"/>
      <c r="U664" s="29" t="s">
        <v>16</v>
      </c>
      <c r="V664" s="29"/>
      <c r="W664" s="32" t="s">
        <v>16</v>
      </c>
      <c r="X664" s="32"/>
      <c r="Y664" s="29" t="s">
        <v>16</v>
      </c>
      <c r="Z664" s="29"/>
      <c r="AA664" s="12" t="s">
        <v>16</v>
      </c>
      <c r="AB664" s="29" t="s">
        <v>16</v>
      </c>
      <c r="AC664" s="29"/>
      <c r="AD664" s="12" t="s">
        <v>16</v>
      </c>
      <c r="AE664" s="29" t="s">
        <v>16</v>
      </c>
      <c r="AF664" s="29"/>
      <c r="AG664" s="12" t="s">
        <v>16</v>
      </c>
      <c r="AH664" s="29" t="s">
        <v>16</v>
      </c>
      <c r="AI664" s="29"/>
      <c r="AJ664" s="12" t="s">
        <v>16</v>
      </c>
      <c r="AK664" s="29" t="s">
        <v>16</v>
      </c>
      <c r="AL664" s="29"/>
      <c r="AM664" s="12" t="s">
        <v>16</v>
      </c>
      <c r="AN664" s="7" t="s">
        <v>16</v>
      </c>
      <c r="AO664" s="32" t="s">
        <v>16</v>
      </c>
      <c r="AP664" s="32"/>
      <c r="AQ664" s="7" t="s">
        <v>16</v>
      </c>
      <c r="AR664" s="12" t="s">
        <v>16</v>
      </c>
      <c r="AS664" s="7" t="s">
        <v>16</v>
      </c>
      <c r="AT664" s="12" t="s">
        <v>16</v>
      </c>
      <c r="AU664" s="7" t="s">
        <v>16</v>
      </c>
      <c r="AV664" s="12" t="s">
        <v>16</v>
      </c>
      <c r="AW664" s="7" t="s">
        <v>16</v>
      </c>
      <c r="AX664" s="12" t="s">
        <v>16</v>
      </c>
      <c r="AY664" s="29" t="s">
        <v>16</v>
      </c>
      <c r="AZ664" s="29"/>
      <c r="BA664" s="29"/>
      <c r="BB664" s="12" t="s">
        <v>16</v>
      </c>
    </row>
    <row r="665" spans="1:54" s="1" customFormat="1" ht="14.1" customHeight="1">
      <c r="A665" s="30" t="s">
        <v>771</v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1" t="s">
        <v>1007</v>
      </c>
      <c r="N665" s="31"/>
      <c r="O665" s="31" t="s">
        <v>67</v>
      </c>
      <c r="P665" s="31"/>
      <c r="Q665" s="31"/>
      <c r="R665" s="31" t="s">
        <v>68</v>
      </c>
      <c r="S665" s="31"/>
      <c r="T665" s="31"/>
      <c r="U665" s="27">
        <f>0</f>
        <v>0</v>
      </c>
      <c r="V665" s="27"/>
      <c r="W665" s="28" t="s">
        <v>243</v>
      </c>
      <c r="X665" s="28"/>
      <c r="Y665" s="27">
        <f>0</f>
        <v>0</v>
      </c>
      <c r="Z665" s="27"/>
      <c r="AA665" s="14" t="s">
        <v>243</v>
      </c>
      <c r="AB665" s="27">
        <f>0</f>
        <v>0</v>
      </c>
      <c r="AC665" s="27"/>
      <c r="AD665" s="14" t="s">
        <v>243</v>
      </c>
      <c r="AE665" s="27">
        <f>0</f>
        <v>0</v>
      </c>
      <c r="AF665" s="27"/>
      <c r="AG665" s="14" t="s">
        <v>243</v>
      </c>
      <c r="AH665" s="27">
        <f>0</f>
        <v>0</v>
      </c>
      <c r="AI665" s="27"/>
      <c r="AJ665" s="14" t="s">
        <v>243</v>
      </c>
      <c r="AK665" s="27">
        <f>0</f>
        <v>0</v>
      </c>
      <c r="AL665" s="27"/>
      <c r="AM665" s="14" t="s">
        <v>243</v>
      </c>
      <c r="AN665" s="14" t="s">
        <v>243</v>
      </c>
      <c r="AO665" s="28" t="s">
        <v>243</v>
      </c>
      <c r="AP665" s="28"/>
      <c r="AQ665" s="14" t="s">
        <v>243</v>
      </c>
      <c r="AR665" s="14" t="s">
        <v>243</v>
      </c>
      <c r="AS665" s="14" t="s">
        <v>243</v>
      </c>
      <c r="AT665" s="14" t="s">
        <v>243</v>
      </c>
      <c r="AU665" s="14" t="s">
        <v>243</v>
      </c>
      <c r="AV665" s="14" t="s">
        <v>243</v>
      </c>
      <c r="AW665" s="14" t="s">
        <v>243</v>
      </c>
      <c r="AX665" s="14" t="s">
        <v>243</v>
      </c>
      <c r="AY665" s="28" t="s">
        <v>243</v>
      </c>
      <c r="AZ665" s="28"/>
      <c r="BA665" s="28"/>
      <c r="BB665" s="14" t="s">
        <v>243</v>
      </c>
    </row>
    <row r="666" spans="1:54" s="1" customFormat="1" ht="24" customHeight="1">
      <c r="A666" s="37" t="s">
        <v>787</v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8" t="s">
        <v>1008</v>
      </c>
      <c r="N666" s="38"/>
      <c r="O666" s="38" t="s">
        <v>67</v>
      </c>
      <c r="P666" s="38"/>
      <c r="Q666" s="38"/>
      <c r="R666" s="38" t="s">
        <v>68</v>
      </c>
      <c r="S666" s="38"/>
      <c r="T666" s="38"/>
      <c r="U666" s="33">
        <f>0</f>
        <v>0</v>
      </c>
      <c r="V666" s="33"/>
      <c r="W666" s="34" t="s">
        <v>243</v>
      </c>
      <c r="X666" s="34"/>
      <c r="Y666" s="33">
        <f>0</f>
        <v>0</v>
      </c>
      <c r="Z666" s="33"/>
      <c r="AA666" s="4" t="s">
        <v>243</v>
      </c>
      <c r="AB666" s="33">
        <f>0</f>
        <v>0</v>
      </c>
      <c r="AC666" s="33"/>
      <c r="AD666" s="4" t="s">
        <v>243</v>
      </c>
      <c r="AE666" s="33">
        <f>0</f>
        <v>0</v>
      </c>
      <c r="AF666" s="33"/>
      <c r="AG666" s="4" t="s">
        <v>243</v>
      </c>
      <c r="AH666" s="33">
        <f>0</f>
        <v>0</v>
      </c>
      <c r="AI666" s="33"/>
      <c r="AJ666" s="4" t="s">
        <v>243</v>
      </c>
      <c r="AK666" s="33">
        <f>0</f>
        <v>0</v>
      </c>
      <c r="AL666" s="33"/>
      <c r="AM666" s="4" t="s">
        <v>243</v>
      </c>
      <c r="AN666" s="4" t="s">
        <v>243</v>
      </c>
      <c r="AO666" s="34" t="s">
        <v>243</v>
      </c>
      <c r="AP666" s="34"/>
      <c r="AQ666" s="4" t="s">
        <v>243</v>
      </c>
      <c r="AR666" s="4" t="s">
        <v>243</v>
      </c>
      <c r="AS666" s="4" t="s">
        <v>243</v>
      </c>
      <c r="AT666" s="4" t="s">
        <v>243</v>
      </c>
      <c r="AU666" s="4" t="s">
        <v>243</v>
      </c>
      <c r="AV666" s="4" t="s">
        <v>243</v>
      </c>
      <c r="AW666" s="4" t="s">
        <v>243</v>
      </c>
      <c r="AX666" s="4" t="s">
        <v>243</v>
      </c>
      <c r="AY666" s="34" t="s">
        <v>243</v>
      </c>
      <c r="AZ666" s="34"/>
      <c r="BA666" s="34"/>
      <c r="BB666" s="4" t="s">
        <v>243</v>
      </c>
    </row>
    <row r="667" spans="1:54" s="1" customFormat="1" ht="14.1" customHeight="1">
      <c r="A667" s="35" t="s">
        <v>775</v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6" t="s">
        <v>16</v>
      </c>
      <c r="N667" s="36"/>
      <c r="O667" s="36" t="s">
        <v>16</v>
      </c>
      <c r="P667" s="36"/>
      <c r="Q667" s="36"/>
      <c r="R667" s="36" t="s">
        <v>16</v>
      </c>
      <c r="S667" s="36"/>
      <c r="T667" s="36"/>
      <c r="U667" s="29" t="s">
        <v>16</v>
      </c>
      <c r="V667" s="29"/>
      <c r="W667" s="32" t="s">
        <v>16</v>
      </c>
      <c r="X667" s="32"/>
      <c r="Y667" s="29" t="s">
        <v>16</v>
      </c>
      <c r="Z667" s="29"/>
      <c r="AA667" s="12" t="s">
        <v>16</v>
      </c>
      <c r="AB667" s="29" t="s">
        <v>16</v>
      </c>
      <c r="AC667" s="29"/>
      <c r="AD667" s="12" t="s">
        <v>16</v>
      </c>
      <c r="AE667" s="29" t="s">
        <v>16</v>
      </c>
      <c r="AF667" s="29"/>
      <c r="AG667" s="12" t="s">
        <v>16</v>
      </c>
      <c r="AH667" s="29" t="s">
        <v>16</v>
      </c>
      <c r="AI667" s="29"/>
      <c r="AJ667" s="12" t="s">
        <v>16</v>
      </c>
      <c r="AK667" s="29" t="s">
        <v>16</v>
      </c>
      <c r="AL667" s="29"/>
      <c r="AM667" s="12" t="s">
        <v>16</v>
      </c>
      <c r="AN667" s="7" t="s">
        <v>16</v>
      </c>
      <c r="AO667" s="32" t="s">
        <v>16</v>
      </c>
      <c r="AP667" s="32"/>
      <c r="AQ667" s="7" t="s">
        <v>16</v>
      </c>
      <c r="AR667" s="12" t="s">
        <v>16</v>
      </c>
      <c r="AS667" s="7" t="s">
        <v>16</v>
      </c>
      <c r="AT667" s="12" t="s">
        <v>16</v>
      </c>
      <c r="AU667" s="7" t="s">
        <v>16</v>
      </c>
      <c r="AV667" s="12" t="s">
        <v>16</v>
      </c>
      <c r="AW667" s="7" t="s">
        <v>16</v>
      </c>
      <c r="AX667" s="12" t="s">
        <v>16</v>
      </c>
      <c r="AY667" s="29" t="s">
        <v>16</v>
      </c>
      <c r="AZ667" s="29"/>
      <c r="BA667" s="29"/>
      <c r="BB667" s="12" t="s">
        <v>16</v>
      </c>
    </row>
    <row r="668" spans="1:54" s="1" customFormat="1" ht="14.1" customHeight="1">
      <c r="A668" s="30" t="s">
        <v>771</v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1" t="s">
        <v>1009</v>
      </c>
      <c r="N668" s="31"/>
      <c r="O668" s="31" t="s">
        <v>67</v>
      </c>
      <c r="P668" s="31"/>
      <c r="Q668" s="31"/>
      <c r="R668" s="31" t="s">
        <v>68</v>
      </c>
      <c r="S668" s="31"/>
      <c r="T668" s="31"/>
      <c r="U668" s="27">
        <f>0</f>
        <v>0</v>
      </c>
      <c r="V668" s="27"/>
      <c r="W668" s="28" t="s">
        <v>243</v>
      </c>
      <c r="X668" s="28"/>
      <c r="Y668" s="27">
        <f>0</f>
        <v>0</v>
      </c>
      <c r="Z668" s="27"/>
      <c r="AA668" s="14" t="s">
        <v>243</v>
      </c>
      <c r="AB668" s="27">
        <f>0</f>
        <v>0</v>
      </c>
      <c r="AC668" s="27"/>
      <c r="AD668" s="14" t="s">
        <v>243</v>
      </c>
      <c r="AE668" s="27">
        <f>0</f>
        <v>0</v>
      </c>
      <c r="AF668" s="27"/>
      <c r="AG668" s="14" t="s">
        <v>243</v>
      </c>
      <c r="AH668" s="27">
        <f>0</f>
        <v>0</v>
      </c>
      <c r="AI668" s="27"/>
      <c r="AJ668" s="14" t="s">
        <v>243</v>
      </c>
      <c r="AK668" s="27">
        <f>0</f>
        <v>0</v>
      </c>
      <c r="AL668" s="27"/>
      <c r="AM668" s="14" t="s">
        <v>243</v>
      </c>
      <c r="AN668" s="14" t="s">
        <v>243</v>
      </c>
      <c r="AO668" s="28" t="s">
        <v>243</v>
      </c>
      <c r="AP668" s="28"/>
      <c r="AQ668" s="14" t="s">
        <v>243</v>
      </c>
      <c r="AR668" s="14" t="s">
        <v>243</v>
      </c>
      <c r="AS668" s="14" t="s">
        <v>243</v>
      </c>
      <c r="AT668" s="14" t="s">
        <v>243</v>
      </c>
      <c r="AU668" s="14" t="s">
        <v>243</v>
      </c>
      <c r="AV668" s="14" t="s">
        <v>243</v>
      </c>
      <c r="AW668" s="14" t="s">
        <v>243</v>
      </c>
      <c r="AX668" s="14" t="s">
        <v>243</v>
      </c>
      <c r="AY668" s="28" t="s">
        <v>243</v>
      </c>
      <c r="AZ668" s="28"/>
      <c r="BA668" s="28"/>
      <c r="BB668" s="14" t="s">
        <v>243</v>
      </c>
    </row>
    <row r="669" spans="1:54" s="1" customFormat="1" ht="33.950000000000003" customHeight="1">
      <c r="A669" s="37" t="s">
        <v>790</v>
      </c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8" t="s">
        <v>1010</v>
      </c>
      <c r="N669" s="38"/>
      <c r="O669" s="38" t="s">
        <v>67</v>
      </c>
      <c r="P669" s="38"/>
      <c r="Q669" s="38"/>
      <c r="R669" s="38" t="s">
        <v>68</v>
      </c>
      <c r="S669" s="38"/>
      <c r="T669" s="38"/>
      <c r="U669" s="33">
        <f>0</f>
        <v>0</v>
      </c>
      <c r="V669" s="33"/>
      <c r="W669" s="34" t="s">
        <v>243</v>
      </c>
      <c r="X669" s="34"/>
      <c r="Y669" s="33">
        <f>0</f>
        <v>0</v>
      </c>
      <c r="Z669" s="33"/>
      <c r="AA669" s="4" t="s">
        <v>243</v>
      </c>
      <c r="AB669" s="33">
        <f>0</f>
        <v>0</v>
      </c>
      <c r="AC669" s="33"/>
      <c r="AD669" s="4" t="s">
        <v>243</v>
      </c>
      <c r="AE669" s="33">
        <f>0</f>
        <v>0</v>
      </c>
      <c r="AF669" s="33"/>
      <c r="AG669" s="4" t="s">
        <v>243</v>
      </c>
      <c r="AH669" s="33">
        <f>0</f>
        <v>0</v>
      </c>
      <c r="AI669" s="33"/>
      <c r="AJ669" s="4" t="s">
        <v>243</v>
      </c>
      <c r="AK669" s="33">
        <f>0</f>
        <v>0</v>
      </c>
      <c r="AL669" s="33"/>
      <c r="AM669" s="4" t="s">
        <v>243</v>
      </c>
      <c r="AN669" s="4" t="s">
        <v>243</v>
      </c>
      <c r="AO669" s="34" t="s">
        <v>243</v>
      </c>
      <c r="AP669" s="34"/>
      <c r="AQ669" s="4" t="s">
        <v>243</v>
      </c>
      <c r="AR669" s="4" t="s">
        <v>243</v>
      </c>
      <c r="AS669" s="4" t="s">
        <v>243</v>
      </c>
      <c r="AT669" s="4" t="s">
        <v>243</v>
      </c>
      <c r="AU669" s="4" t="s">
        <v>243</v>
      </c>
      <c r="AV669" s="4" t="s">
        <v>243</v>
      </c>
      <c r="AW669" s="4" t="s">
        <v>243</v>
      </c>
      <c r="AX669" s="4" t="s">
        <v>243</v>
      </c>
      <c r="AY669" s="34" t="s">
        <v>243</v>
      </c>
      <c r="AZ669" s="34"/>
      <c r="BA669" s="34"/>
      <c r="BB669" s="4" t="s">
        <v>243</v>
      </c>
    </row>
    <row r="670" spans="1:54" s="1" customFormat="1" ht="14.1" customHeight="1">
      <c r="A670" s="35" t="s">
        <v>779</v>
      </c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6" t="s">
        <v>16</v>
      </c>
      <c r="N670" s="36"/>
      <c r="O670" s="36" t="s">
        <v>16</v>
      </c>
      <c r="P670" s="36"/>
      <c r="Q670" s="36"/>
      <c r="R670" s="36" t="s">
        <v>16</v>
      </c>
      <c r="S670" s="36"/>
      <c r="T670" s="36"/>
      <c r="U670" s="29" t="s">
        <v>16</v>
      </c>
      <c r="V670" s="29"/>
      <c r="W670" s="32" t="s">
        <v>16</v>
      </c>
      <c r="X670" s="32"/>
      <c r="Y670" s="29" t="s">
        <v>16</v>
      </c>
      <c r="Z670" s="29"/>
      <c r="AA670" s="12" t="s">
        <v>16</v>
      </c>
      <c r="AB670" s="29" t="s">
        <v>16</v>
      </c>
      <c r="AC670" s="29"/>
      <c r="AD670" s="12" t="s">
        <v>16</v>
      </c>
      <c r="AE670" s="29" t="s">
        <v>16</v>
      </c>
      <c r="AF670" s="29"/>
      <c r="AG670" s="12" t="s">
        <v>16</v>
      </c>
      <c r="AH670" s="29" t="s">
        <v>16</v>
      </c>
      <c r="AI670" s="29"/>
      <c r="AJ670" s="12" t="s">
        <v>16</v>
      </c>
      <c r="AK670" s="29" t="s">
        <v>16</v>
      </c>
      <c r="AL670" s="29"/>
      <c r="AM670" s="12" t="s">
        <v>16</v>
      </c>
      <c r="AN670" s="7" t="s">
        <v>16</v>
      </c>
      <c r="AO670" s="32" t="s">
        <v>16</v>
      </c>
      <c r="AP670" s="32"/>
      <c r="AQ670" s="7" t="s">
        <v>16</v>
      </c>
      <c r="AR670" s="12" t="s">
        <v>16</v>
      </c>
      <c r="AS670" s="7" t="s">
        <v>16</v>
      </c>
      <c r="AT670" s="12" t="s">
        <v>16</v>
      </c>
      <c r="AU670" s="7" t="s">
        <v>16</v>
      </c>
      <c r="AV670" s="12" t="s">
        <v>16</v>
      </c>
      <c r="AW670" s="7" t="s">
        <v>16</v>
      </c>
      <c r="AX670" s="12" t="s">
        <v>16</v>
      </c>
      <c r="AY670" s="29" t="s">
        <v>16</v>
      </c>
      <c r="AZ670" s="29"/>
      <c r="BA670" s="29"/>
      <c r="BB670" s="12" t="s">
        <v>16</v>
      </c>
    </row>
    <row r="671" spans="1:54" s="1" customFormat="1" ht="14.1" customHeight="1">
      <c r="A671" s="30" t="s">
        <v>771</v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1" t="s">
        <v>1011</v>
      </c>
      <c r="N671" s="31"/>
      <c r="O671" s="31" t="s">
        <v>67</v>
      </c>
      <c r="P671" s="31"/>
      <c r="Q671" s="31"/>
      <c r="R671" s="31" t="s">
        <v>68</v>
      </c>
      <c r="S671" s="31"/>
      <c r="T671" s="31"/>
      <c r="U671" s="27">
        <f>0</f>
        <v>0</v>
      </c>
      <c r="V671" s="27"/>
      <c r="W671" s="28" t="s">
        <v>243</v>
      </c>
      <c r="X671" s="28"/>
      <c r="Y671" s="27">
        <f>0</f>
        <v>0</v>
      </c>
      <c r="Z671" s="27"/>
      <c r="AA671" s="14" t="s">
        <v>243</v>
      </c>
      <c r="AB671" s="27">
        <f>0</f>
        <v>0</v>
      </c>
      <c r="AC671" s="27"/>
      <c r="AD671" s="14" t="s">
        <v>243</v>
      </c>
      <c r="AE671" s="27">
        <f>0</f>
        <v>0</v>
      </c>
      <c r="AF671" s="27"/>
      <c r="AG671" s="14" t="s">
        <v>243</v>
      </c>
      <c r="AH671" s="27">
        <f>0</f>
        <v>0</v>
      </c>
      <c r="AI671" s="27"/>
      <c r="AJ671" s="14" t="s">
        <v>243</v>
      </c>
      <c r="AK671" s="27">
        <f>0</f>
        <v>0</v>
      </c>
      <c r="AL671" s="27"/>
      <c r="AM671" s="14" t="s">
        <v>243</v>
      </c>
      <c r="AN671" s="14" t="s">
        <v>243</v>
      </c>
      <c r="AO671" s="28" t="s">
        <v>243</v>
      </c>
      <c r="AP671" s="28"/>
      <c r="AQ671" s="14" t="s">
        <v>243</v>
      </c>
      <c r="AR671" s="14" t="s">
        <v>243</v>
      </c>
      <c r="AS671" s="14" t="s">
        <v>243</v>
      </c>
      <c r="AT671" s="14" t="s">
        <v>243</v>
      </c>
      <c r="AU671" s="14" t="s">
        <v>243</v>
      </c>
      <c r="AV671" s="14" t="s">
        <v>243</v>
      </c>
      <c r="AW671" s="14" t="s">
        <v>243</v>
      </c>
      <c r="AX671" s="14" t="s">
        <v>243</v>
      </c>
      <c r="AY671" s="28" t="s">
        <v>243</v>
      </c>
      <c r="AZ671" s="28"/>
      <c r="BA671" s="28"/>
      <c r="BB671" s="14" t="s">
        <v>243</v>
      </c>
    </row>
    <row r="672" spans="1:54" s="1" customFormat="1" ht="33.950000000000003" customHeight="1">
      <c r="A672" s="37" t="s">
        <v>793</v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8" t="s">
        <v>1012</v>
      </c>
      <c r="N672" s="38"/>
      <c r="O672" s="38" t="s">
        <v>67</v>
      </c>
      <c r="P672" s="38"/>
      <c r="Q672" s="38"/>
      <c r="R672" s="38" t="s">
        <v>68</v>
      </c>
      <c r="S672" s="38"/>
      <c r="T672" s="38"/>
      <c r="U672" s="33">
        <f>0</f>
        <v>0</v>
      </c>
      <c r="V672" s="33"/>
      <c r="W672" s="34" t="s">
        <v>243</v>
      </c>
      <c r="X672" s="34"/>
      <c r="Y672" s="33">
        <f>0</f>
        <v>0</v>
      </c>
      <c r="Z672" s="33"/>
      <c r="AA672" s="4" t="s">
        <v>243</v>
      </c>
      <c r="AB672" s="33">
        <f>0</f>
        <v>0</v>
      </c>
      <c r="AC672" s="33"/>
      <c r="AD672" s="4" t="s">
        <v>243</v>
      </c>
      <c r="AE672" s="33">
        <f>0</f>
        <v>0</v>
      </c>
      <c r="AF672" s="33"/>
      <c r="AG672" s="4" t="s">
        <v>243</v>
      </c>
      <c r="AH672" s="33">
        <f>0</f>
        <v>0</v>
      </c>
      <c r="AI672" s="33"/>
      <c r="AJ672" s="4" t="s">
        <v>243</v>
      </c>
      <c r="AK672" s="33">
        <f>0</f>
        <v>0</v>
      </c>
      <c r="AL672" s="33"/>
      <c r="AM672" s="4" t="s">
        <v>243</v>
      </c>
      <c r="AN672" s="4" t="s">
        <v>243</v>
      </c>
      <c r="AO672" s="34" t="s">
        <v>243</v>
      </c>
      <c r="AP672" s="34"/>
      <c r="AQ672" s="4" t="s">
        <v>243</v>
      </c>
      <c r="AR672" s="4" t="s">
        <v>243</v>
      </c>
      <c r="AS672" s="4" t="s">
        <v>243</v>
      </c>
      <c r="AT672" s="4" t="s">
        <v>243</v>
      </c>
      <c r="AU672" s="4" t="s">
        <v>243</v>
      </c>
      <c r="AV672" s="4" t="s">
        <v>243</v>
      </c>
      <c r="AW672" s="4" t="s">
        <v>243</v>
      </c>
      <c r="AX672" s="4" t="s">
        <v>243</v>
      </c>
      <c r="AY672" s="34" t="s">
        <v>243</v>
      </c>
      <c r="AZ672" s="34"/>
      <c r="BA672" s="34"/>
      <c r="BB672" s="4" t="s">
        <v>243</v>
      </c>
    </row>
    <row r="673" spans="1:54" s="1" customFormat="1" ht="14.1" customHeight="1">
      <c r="A673" s="35" t="s">
        <v>779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6" t="s">
        <v>16</v>
      </c>
      <c r="N673" s="36"/>
      <c r="O673" s="36" t="s">
        <v>16</v>
      </c>
      <c r="P673" s="36"/>
      <c r="Q673" s="36"/>
      <c r="R673" s="36" t="s">
        <v>16</v>
      </c>
      <c r="S673" s="36"/>
      <c r="T673" s="36"/>
      <c r="U673" s="29" t="s">
        <v>16</v>
      </c>
      <c r="V673" s="29"/>
      <c r="W673" s="29" t="s">
        <v>16</v>
      </c>
      <c r="X673" s="29"/>
      <c r="Y673" s="29" t="s">
        <v>16</v>
      </c>
      <c r="Z673" s="29"/>
      <c r="AA673" s="7" t="s">
        <v>16</v>
      </c>
      <c r="AB673" s="29" t="s">
        <v>16</v>
      </c>
      <c r="AC673" s="29"/>
      <c r="AD673" s="7" t="s">
        <v>16</v>
      </c>
      <c r="AE673" s="29" t="s">
        <v>16</v>
      </c>
      <c r="AF673" s="29"/>
      <c r="AG673" s="7" t="s">
        <v>16</v>
      </c>
      <c r="AH673" s="29" t="s">
        <v>16</v>
      </c>
      <c r="AI673" s="29"/>
      <c r="AJ673" s="7" t="s">
        <v>16</v>
      </c>
      <c r="AK673" s="29" t="s">
        <v>16</v>
      </c>
      <c r="AL673" s="29"/>
      <c r="AM673" s="7" t="s">
        <v>16</v>
      </c>
      <c r="AN673" s="12" t="s">
        <v>16</v>
      </c>
      <c r="AO673" s="32" t="s">
        <v>16</v>
      </c>
      <c r="AP673" s="32"/>
      <c r="AQ673" s="12" t="s">
        <v>16</v>
      </c>
      <c r="AR673" s="12" t="s">
        <v>16</v>
      </c>
      <c r="AS673" s="12" t="s">
        <v>16</v>
      </c>
      <c r="AT673" s="12" t="s">
        <v>16</v>
      </c>
      <c r="AU673" s="12" t="s">
        <v>16</v>
      </c>
      <c r="AV673" s="12" t="s">
        <v>16</v>
      </c>
      <c r="AW673" s="12" t="s">
        <v>16</v>
      </c>
      <c r="AX673" s="12" t="s">
        <v>16</v>
      </c>
      <c r="AY673" s="32" t="s">
        <v>16</v>
      </c>
      <c r="AZ673" s="32"/>
      <c r="BA673" s="32"/>
      <c r="BB673" s="12" t="s">
        <v>16</v>
      </c>
    </row>
    <row r="674" spans="1:54" s="1" customFormat="1" ht="14.1" customHeight="1">
      <c r="A674" s="30" t="s">
        <v>771</v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1" t="s">
        <v>1013</v>
      </c>
      <c r="N674" s="31"/>
      <c r="O674" s="31" t="s">
        <v>67</v>
      </c>
      <c r="P674" s="31"/>
      <c r="Q674" s="31"/>
      <c r="R674" s="31" t="s">
        <v>68</v>
      </c>
      <c r="S674" s="31"/>
      <c r="T674" s="31"/>
      <c r="U674" s="27">
        <f>0</f>
        <v>0</v>
      </c>
      <c r="V674" s="27"/>
      <c r="W674" s="28" t="s">
        <v>243</v>
      </c>
      <c r="X674" s="28"/>
      <c r="Y674" s="27">
        <f>0</f>
        <v>0</v>
      </c>
      <c r="Z674" s="27"/>
      <c r="AA674" s="14" t="s">
        <v>243</v>
      </c>
      <c r="AB674" s="27">
        <f>0</f>
        <v>0</v>
      </c>
      <c r="AC674" s="27"/>
      <c r="AD674" s="14" t="s">
        <v>243</v>
      </c>
      <c r="AE674" s="27">
        <f>0</f>
        <v>0</v>
      </c>
      <c r="AF674" s="27"/>
      <c r="AG674" s="14" t="s">
        <v>243</v>
      </c>
      <c r="AH674" s="27">
        <f>0</f>
        <v>0</v>
      </c>
      <c r="AI674" s="27"/>
      <c r="AJ674" s="14" t="s">
        <v>243</v>
      </c>
      <c r="AK674" s="27">
        <f>0</f>
        <v>0</v>
      </c>
      <c r="AL674" s="27"/>
      <c r="AM674" s="14" t="s">
        <v>243</v>
      </c>
      <c r="AN674" s="14" t="s">
        <v>243</v>
      </c>
      <c r="AO674" s="28" t="s">
        <v>243</v>
      </c>
      <c r="AP674" s="28"/>
      <c r="AQ674" s="14" t="s">
        <v>243</v>
      </c>
      <c r="AR674" s="14" t="s">
        <v>243</v>
      </c>
      <c r="AS674" s="14" t="s">
        <v>243</v>
      </c>
      <c r="AT674" s="14" t="s">
        <v>243</v>
      </c>
      <c r="AU674" s="14" t="s">
        <v>243</v>
      </c>
      <c r="AV674" s="14" t="s">
        <v>243</v>
      </c>
      <c r="AW674" s="14" t="s">
        <v>243</v>
      </c>
      <c r="AX674" s="14" t="s">
        <v>243</v>
      </c>
      <c r="AY674" s="28" t="s">
        <v>243</v>
      </c>
      <c r="AZ674" s="28"/>
      <c r="BA674" s="28"/>
      <c r="BB674" s="14" t="s">
        <v>243</v>
      </c>
    </row>
    <row r="675" spans="1:54" s="1" customFormat="1" ht="24" customHeight="1">
      <c r="A675" s="37" t="s">
        <v>797</v>
      </c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8" t="s">
        <v>1014</v>
      </c>
      <c r="N675" s="38"/>
      <c r="O675" s="38" t="s">
        <v>67</v>
      </c>
      <c r="P675" s="38"/>
      <c r="Q675" s="38"/>
      <c r="R675" s="38" t="s">
        <v>68</v>
      </c>
      <c r="S675" s="38"/>
      <c r="T675" s="38"/>
      <c r="U675" s="33">
        <f>0</f>
        <v>0</v>
      </c>
      <c r="V675" s="33"/>
      <c r="W675" s="34" t="s">
        <v>243</v>
      </c>
      <c r="X675" s="34"/>
      <c r="Y675" s="33">
        <f>0</f>
        <v>0</v>
      </c>
      <c r="Z675" s="33"/>
      <c r="AA675" s="4" t="s">
        <v>243</v>
      </c>
      <c r="AB675" s="33">
        <f>0</f>
        <v>0</v>
      </c>
      <c r="AC675" s="33"/>
      <c r="AD675" s="4" t="s">
        <v>243</v>
      </c>
      <c r="AE675" s="33">
        <f>0</f>
        <v>0</v>
      </c>
      <c r="AF675" s="33"/>
      <c r="AG675" s="4" t="s">
        <v>243</v>
      </c>
      <c r="AH675" s="33">
        <f>0</f>
        <v>0</v>
      </c>
      <c r="AI675" s="33"/>
      <c r="AJ675" s="4" t="s">
        <v>243</v>
      </c>
      <c r="AK675" s="33">
        <f>0</f>
        <v>0</v>
      </c>
      <c r="AL675" s="33"/>
      <c r="AM675" s="4" t="s">
        <v>243</v>
      </c>
      <c r="AN675" s="4" t="s">
        <v>243</v>
      </c>
      <c r="AO675" s="34" t="s">
        <v>243</v>
      </c>
      <c r="AP675" s="34"/>
      <c r="AQ675" s="4" t="s">
        <v>243</v>
      </c>
      <c r="AR675" s="4" t="s">
        <v>243</v>
      </c>
      <c r="AS675" s="4" t="s">
        <v>243</v>
      </c>
      <c r="AT675" s="4" t="s">
        <v>243</v>
      </c>
      <c r="AU675" s="4" t="s">
        <v>243</v>
      </c>
      <c r="AV675" s="4" t="s">
        <v>243</v>
      </c>
      <c r="AW675" s="4" t="s">
        <v>243</v>
      </c>
      <c r="AX675" s="4" t="s">
        <v>243</v>
      </c>
      <c r="AY675" s="34" t="s">
        <v>243</v>
      </c>
      <c r="AZ675" s="34"/>
      <c r="BA675" s="34"/>
      <c r="BB675" s="4" t="s">
        <v>243</v>
      </c>
    </row>
    <row r="676" spans="1:54" s="1" customFormat="1" ht="14.1" customHeight="1">
      <c r="A676" s="35" t="s">
        <v>779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6" t="s">
        <v>16</v>
      </c>
      <c r="N676" s="36"/>
      <c r="O676" s="36" t="s">
        <v>16</v>
      </c>
      <c r="P676" s="36"/>
      <c r="Q676" s="36"/>
      <c r="R676" s="36" t="s">
        <v>16</v>
      </c>
      <c r="S676" s="36"/>
      <c r="T676" s="36"/>
      <c r="U676" s="29" t="s">
        <v>16</v>
      </c>
      <c r="V676" s="29"/>
      <c r="W676" s="29" t="s">
        <v>16</v>
      </c>
      <c r="X676" s="29"/>
      <c r="Y676" s="29" t="s">
        <v>16</v>
      </c>
      <c r="Z676" s="29"/>
      <c r="AA676" s="7" t="s">
        <v>16</v>
      </c>
      <c r="AB676" s="29" t="s">
        <v>16</v>
      </c>
      <c r="AC676" s="29"/>
      <c r="AD676" s="7" t="s">
        <v>16</v>
      </c>
      <c r="AE676" s="29" t="s">
        <v>16</v>
      </c>
      <c r="AF676" s="29"/>
      <c r="AG676" s="7" t="s">
        <v>16</v>
      </c>
      <c r="AH676" s="29" t="s">
        <v>16</v>
      </c>
      <c r="AI676" s="29"/>
      <c r="AJ676" s="7" t="s">
        <v>16</v>
      </c>
      <c r="AK676" s="29" t="s">
        <v>16</v>
      </c>
      <c r="AL676" s="29"/>
      <c r="AM676" s="7" t="s">
        <v>16</v>
      </c>
      <c r="AN676" s="12" t="s">
        <v>16</v>
      </c>
      <c r="AO676" s="32" t="s">
        <v>16</v>
      </c>
      <c r="AP676" s="32"/>
      <c r="AQ676" s="12" t="s">
        <v>16</v>
      </c>
      <c r="AR676" s="12" t="s">
        <v>16</v>
      </c>
      <c r="AS676" s="12" t="s">
        <v>16</v>
      </c>
      <c r="AT676" s="12" t="s">
        <v>16</v>
      </c>
      <c r="AU676" s="12" t="s">
        <v>16</v>
      </c>
      <c r="AV676" s="12" t="s">
        <v>16</v>
      </c>
      <c r="AW676" s="12" t="s">
        <v>16</v>
      </c>
      <c r="AX676" s="12" t="s">
        <v>16</v>
      </c>
      <c r="AY676" s="32" t="s">
        <v>16</v>
      </c>
      <c r="AZ676" s="32"/>
      <c r="BA676" s="32"/>
      <c r="BB676" s="12" t="s">
        <v>16</v>
      </c>
    </row>
    <row r="677" spans="1:54" s="1" customFormat="1" ht="14.1" customHeight="1">
      <c r="A677" s="30" t="s">
        <v>771</v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1" t="s">
        <v>1015</v>
      </c>
      <c r="N677" s="31"/>
      <c r="O677" s="31" t="s">
        <v>67</v>
      </c>
      <c r="P677" s="31"/>
      <c r="Q677" s="31"/>
      <c r="R677" s="31" t="s">
        <v>68</v>
      </c>
      <c r="S677" s="31"/>
      <c r="T677" s="31"/>
      <c r="U677" s="27">
        <f>0</f>
        <v>0</v>
      </c>
      <c r="V677" s="27"/>
      <c r="W677" s="28" t="s">
        <v>243</v>
      </c>
      <c r="X677" s="28"/>
      <c r="Y677" s="27">
        <f>0</f>
        <v>0</v>
      </c>
      <c r="Z677" s="27"/>
      <c r="AA677" s="14" t="s">
        <v>243</v>
      </c>
      <c r="AB677" s="27">
        <f>0</f>
        <v>0</v>
      </c>
      <c r="AC677" s="27"/>
      <c r="AD677" s="14" t="s">
        <v>243</v>
      </c>
      <c r="AE677" s="27">
        <f>0</f>
        <v>0</v>
      </c>
      <c r="AF677" s="27"/>
      <c r="AG677" s="14" t="s">
        <v>243</v>
      </c>
      <c r="AH677" s="27">
        <f>0</f>
        <v>0</v>
      </c>
      <c r="AI677" s="27"/>
      <c r="AJ677" s="14" t="s">
        <v>243</v>
      </c>
      <c r="AK677" s="27">
        <f>0</f>
        <v>0</v>
      </c>
      <c r="AL677" s="27"/>
      <c r="AM677" s="14" t="s">
        <v>243</v>
      </c>
      <c r="AN677" s="14" t="s">
        <v>243</v>
      </c>
      <c r="AO677" s="28" t="s">
        <v>243</v>
      </c>
      <c r="AP677" s="28"/>
      <c r="AQ677" s="14" t="s">
        <v>243</v>
      </c>
      <c r="AR677" s="14" t="s">
        <v>243</v>
      </c>
      <c r="AS677" s="14" t="s">
        <v>243</v>
      </c>
      <c r="AT677" s="14" t="s">
        <v>243</v>
      </c>
      <c r="AU677" s="14" t="s">
        <v>243</v>
      </c>
      <c r="AV677" s="14" t="s">
        <v>243</v>
      </c>
      <c r="AW677" s="14" t="s">
        <v>243</v>
      </c>
      <c r="AX677" s="14" t="s">
        <v>243</v>
      </c>
      <c r="AY677" s="28" t="s">
        <v>243</v>
      </c>
      <c r="AZ677" s="28"/>
      <c r="BA677" s="28"/>
      <c r="BB677" s="14" t="s">
        <v>243</v>
      </c>
    </row>
    <row r="678" spans="1:54" s="1" customFormat="1" ht="14.1" customHeight="1">
      <c r="A678" s="37" t="s">
        <v>800</v>
      </c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8" t="s">
        <v>1016</v>
      </c>
      <c r="N678" s="38"/>
      <c r="O678" s="38" t="s">
        <v>67</v>
      </c>
      <c r="P678" s="38"/>
      <c r="Q678" s="38"/>
      <c r="R678" s="38" t="s">
        <v>68</v>
      </c>
      <c r="S678" s="38"/>
      <c r="T678" s="38"/>
      <c r="U678" s="33">
        <f>0</f>
        <v>0</v>
      </c>
      <c r="V678" s="33"/>
      <c r="W678" s="34" t="s">
        <v>243</v>
      </c>
      <c r="X678" s="34"/>
      <c r="Y678" s="33">
        <f>0</f>
        <v>0</v>
      </c>
      <c r="Z678" s="33"/>
      <c r="AA678" s="4" t="s">
        <v>243</v>
      </c>
      <c r="AB678" s="33">
        <f>0</f>
        <v>0</v>
      </c>
      <c r="AC678" s="33"/>
      <c r="AD678" s="4" t="s">
        <v>243</v>
      </c>
      <c r="AE678" s="33">
        <f>0</f>
        <v>0</v>
      </c>
      <c r="AF678" s="33"/>
      <c r="AG678" s="4" t="s">
        <v>243</v>
      </c>
      <c r="AH678" s="33">
        <f>0</f>
        <v>0</v>
      </c>
      <c r="AI678" s="33"/>
      <c r="AJ678" s="4" t="s">
        <v>243</v>
      </c>
      <c r="AK678" s="33">
        <f>0</f>
        <v>0</v>
      </c>
      <c r="AL678" s="33"/>
      <c r="AM678" s="4" t="s">
        <v>243</v>
      </c>
      <c r="AN678" s="4" t="s">
        <v>243</v>
      </c>
      <c r="AO678" s="34" t="s">
        <v>243</v>
      </c>
      <c r="AP678" s="34"/>
      <c r="AQ678" s="4" t="s">
        <v>243</v>
      </c>
      <c r="AR678" s="4" t="s">
        <v>243</v>
      </c>
      <c r="AS678" s="4" t="s">
        <v>243</v>
      </c>
      <c r="AT678" s="4" t="s">
        <v>243</v>
      </c>
      <c r="AU678" s="4" t="s">
        <v>243</v>
      </c>
      <c r="AV678" s="4" t="s">
        <v>243</v>
      </c>
      <c r="AW678" s="4" t="s">
        <v>243</v>
      </c>
      <c r="AX678" s="4" t="s">
        <v>243</v>
      </c>
      <c r="AY678" s="34" t="s">
        <v>243</v>
      </c>
      <c r="AZ678" s="34"/>
      <c r="BA678" s="34"/>
      <c r="BB678" s="4" t="s">
        <v>243</v>
      </c>
    </row>
    <row r="679" spans="1:54" s="1" customFormat="1" ht="14.1" customHeight="1">
      <c r="A679" s="35" t="s">
        <v>775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6" t="s">
        <v>16</v>
      </c>
      <c r="N679" s="36"/>
      <c r="O679" s="36" t="s">
        <v>16</v>
      </c>
      <c r="P679" s="36"/>
      <c r="Q679" s="36"/>
      <c r="R679" s="36" t="s">
        <v>16</v>
      </c>
      <c r="S679" s="36"/>
      <c r="T679" s="36"/>
      <c r="U679" s="29" t="s">
        <v>16</v>
      </c>
      <c r="V679" s="29"/>
      <c r="W679" s="32" t="s">
        <v>16</v>
      </c>
      <c r="X679" s="32"/>
      <c r="Y679" s="29" t="s">
        <v>16</v>
      </c>
      <c r="Z679" s="29"/>
      <c r="AA679" s="12" t="s">
        <v>16</v>
      </c>
      <c r="AB679" s="29" t="s">
        <v>16</v>
      </c>
      <c r="AC679" s="29"/>
      <c r="AD679" s="12" t="s">
        <v>16</v>
      </c>
      <c r="AE679" s="29" t="s">
        <v>16</v>
      </c>
      <c r="AF679" s="29"/>
      <c r="AG679" s="12" t="s">
        <v>16</v>
      </c>
      <c r="AH679" s="29" t="s">
        <v>16</v>
      </c>
      <c r="AI679" s="29"/>
      <c r="AJ679" s="12" t="s">
        <v>16</v>
      </c>
      <c r="AK679" s="29" t="s">
        <v>16</v>
      </c>
      <c r="AL679" s="29"/>
      <c r="AM679" s="12" t="s">
        <v>16</v>
      </c>
      <c r="AN679" s="7" t="s">
        <v>16</v>
      </c>
      <c r="AO679" s="32" t="s">
        <v>16</v>
      </c>
      <c r="AP679" s="32"/>
      <c r="AQ679" s="7" t="s">
        <v>16</v>
      </c>
      <c r="AR679" s="12" t="s">
        <v>16</v>
      </c>
      <c r="AS679" s="7" t="s">
        <v>16</v>
      </c>
      <c r="AT679" s="12" t="s">
        <v>16</v>
      </c>
      <c r="AU679" s="7" t="s">
        <v>16</v>
      </c>
      <c r="AV679" s="12" t="s">
        <v>16</v>
      </c>
      <c r="AW679" s="7" t="s">
        <v>16</v>
      </c>
      <c r="AX679" s="12" t="s">
        <v>16</v>
      </c>
      <c r="AY679" s="29" t="s">
        <v>16</v>
      </c>
      <c r="AZ679" s="29"/>
      <c r="BA679" s="29"/>
      <c r="BB679" s="12" t="s">
        <v>16</v>
      </c>
    </row>
    <row r="680" spans="1:54" s="1" customFormat="1" ht="14.1" customHeight="1">
      <c r="A680" s="30" t="s">
        <v>771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1" t="s">
        <v>1017</v>
      </c>
      <c r="N680" s="31"/>
      <c r="O680" s="31" t="s">
        <v>67</v>
      </c>
      <c r="P680" s="31"/>
      <c r="Q680" s="31"/>
      <c r="R680" s="31" t="s">
        <v>68</v>
      </c>
      <c r="S680" s="31"/>
      <c r="T680" s="31"/>
      <c r="U680" s="27">
        <f>0</f>
        <v>0</v>
      </c>
      <c r="V680" s="27"/>
      <c r="W680" s="28" t="s">
        <v>243</v>
      </c>
      <c r="X680" s="28"/>
      <c r="Y680" s="27">
        <f>0</f>
        <v>0</v>
      </c>
      <c r="Z680" s="27"/>
      <c r="AA680" s="14" t="s">
        <v>243</v>
      </c>
      <c r="AB680" s="27">
        <f>0</f>
        <v>0</v>
      </c>
      <c r="AC680" s="27"/>
      <c r="AD680" s="14" t="s">
        <v>243</v>
      </c>
      <c r="AE680" s="27">
        <f>0</f>
        <v>0</v>
      </c>
      <c r="AF680" s="27"/>
      <c r="AG680" s="14" t="s">
        <v>243</v>
      </c>
      <c r="AH680" s="27">
        <f>0</f>
        <v>0</v>
      </c>
      <c r="AI680" s="27"/>
      <c r="AJ680" s="14" t="s">
        <v>243</v>
      </c>
      <c r="AK680" s="27">
        <f>0</f>
        <v>0</v>
      </c>
      <c r="AL680" s="27"/>
      <c r="AM680" s="14" t="s">
        <v>243</v>
      </c>
      <c r="AN680" s="14" t="s">
        <v>243</v>
      </c>
      <c r="AO680" s="28" t="s">
        <v>243</v>
      </c>
      <c r="AP680" s="28"/>
      <c r="AQ680" s="14" t="s">
        <v>243</v>
      </c>
      <c r="AR680" s="14" t="s">
        <v>243</v>
      </c>
      <c r="AS680" s="14" t="s">
        <v>243</v>
      </c>
      <c r="AT680" s="14" t="s">
        <v>243</v>
      </c>
      <c r="AU680" s="14" t="s">
        <v>243</v>
      </c>
      <c r="AV680" s="14" t="s">
        <v>243</v>
      </c>
      <c r="AW680" s="14" t="s">
        <v>243</v>
      </c>
      <c r="AX680" s="14" t="s">
        <v>243</v>
      </c>
      <c r="AY680" s="28" t="s">
        <v>243</v>
      </c>
      <c r="AZ680" s="28"/>
      <c r="BA680" s="28"/>
      <c r="BB680" s="14" t="s">
        <v>243</v>
      </c>
    </row>
    <row r="681" spans="1:54" s="1" customFormat="1" ht="14.1" customHeight="1">
      <c r="A681" s="37" t="s">
        <v>1018</v>
      </c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8" t="s">
        <v>1019</v>
      </c>
      <c r="N681" s="38"/>
      <c r="O681" s="38" t="s">
        <v>67</v>
      </c>
      <c r="P681" s="38"/>
      <c r="Q681" s="38"/>
      <c r="R681" s="38" t="s">
        <v>68</v>
      </c>
      <c r="S681" s="38"/>
      <c r="T681" s="38"/>
      <c r="U681" s="33">
        <f>0</f>
        <v>0</v>
      </c>
      <c r="V681" s="33"/>
      <c r="W681" s="34" t="s">
        <v>243</v>
      </c>
      <c r="X681" s="34"/>
      <c r="Y681" s="33">
        <f>0</f>
        <v>0</v>
      </c>
      <c r="Z681" s="33"/>
      <c r="AA681" s="4" t="s">
        <v>243</v>
      </c>
      <c r="AB681" s="33">
        <f>0</f>
        <v>0</v>
      </c>
      <c r="AC681" s="33"/>
      <c r="AD681" s="4" t="s">
        <v>243</v>
      </c>
      <c r="AE681" s="33">
        <f>0</f>
        <v>0</v>
      </c>
      <c r="AF681" s="33"/>
      <c r="AG681" s="4" t="s">
        <v>243</v>
      </c>
      <c r="AH681" s="33">
        <f>0</f>
        <v>0</v>
      </c>
      <c r="AI681" s="33"/>
      <c r="AJ681" s="4" t="s">
        <v>243</v>
      </c>
      <c r="AK681" s="33">
        <f>0</f>
        <v>0</v>
      </c>
      <c r="AL681" s="33"/>
      <c r="AM681" s="4" t="s">
        <v>243</v>
      </c>
      <c r="AN681" s="4" t="s">
        <v>243</v>
      </c>
      <c r="AO681" s="34" t="s">
        <v>243</v>
      </c>
      <c r="AP681" s="34"/>
      <c r="AQ681" s="4" t="s">
        <v>243</v>
      </c>
      <c r="AR681" s="4" t="s">
        <v>243</v>
      </c>
      <c r="AS681" s="4" t="s">
        <v>243</v>
      </c>
      <c r="AT681" s="4" t="s">
        <v>243</v>
      </c>
      <c r="AU681" s="4" t="s">
        <v>243</v>
      </c>
      <c r="AV681" s="4" t="s">
        <v>243</v>
      </c>
      <c r="AW681" s="4" t="s">
        <v>243</v>
      </c>
      <c r="AX681" s="4" t="s">
        <v>243</v>
      </c>
      <c r="AY681" s="34" t="s">
        <v>243</v>
      </c>
      <c r="AZ681" s="34"/>
      <c r="BA681" s="34"/>
      <c r="BB681" s="4" t="s">
        <v>243</v>
      </c>
    </row>
    <row r="682" spans="1:54" s="1" customFormat="1" ht="14.1" customHeight="1">
      <c r="A682" s="35" t="s">
        <v>779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6" t="s">
        <v>16</v>
      </c>
      <c r="N682" s="36"/>
      <c r="O682" s="36" t="s">
        <v>16</v>
      </c>
      <c r="P682" s="36"/>
      <c r="Q682" s="36"/>
      <c r="R682" s="36" t="s">
        <v>16</v>
      </c>
      <c r="S682" s="36"/>
      <c r="T682" s="36"/>
      <c r="U682" s="29" t="s">
        <v>16</v>
      </c>
      <c r="V682" s="29"/>
      <c r="W682" s="32" t="s">
        <v>16</v>
      </c>
      <c r="X682" s="32"/>
      <c r="Y682" s="29" t="s">
        <v>16</v>
      </c>
      <c r="Z682" s="29"/>
      <c r="AA682" s="12" t="s">
        <v>16</v>
      </c>
      <c r="AB682" s="29" t="s">
        <v>16</v>
      </c>
      <c r="AC682" s="29"/>
      <c r="AD682" s="12" t="s">
        <v>16</v>
      </c>
      <c r="AE682" s="29" t="s">
        <v>16</v>
      </c>
      <c r="AF682" s="29"/>
      <c r="AG682" s="12" t="s">
        <v>16</v>
      </c>
      <c r="AH682" s="29" t="s">
        <v>16</v>
      </c>
      <c r="AI682" s="29"/>
      <c r="AJ682" s="12" t="s">
        <v>16</v>
      </c>
      <c r="AK682" s="29" t="s">
        <v>16</v>
      </c>
      <c r="AL682" s="29"/>
      <c r="AM682" s="12" t="s">
        <v>16</v>
      </c>
      <c r="AN682" s="7" t="s">
        <v>16</v>
      </c>
      <c r="AO682" s="32" t="s">
        <v>16</v>
      </c>
      <c r="AP682" s="32"/>
      <c r="AQ682" s="7" t="s">
        <v>16</v>
      </c>
      <c r="AR682" s="12" t="s">
        <v>16</v>
      </c>
      <c r="AS682" s="7" t="s">
        <v>16</v>
      </c>
      <c r="AT682" s="12" t="s">
        <v>16</v>
      </c>
      <c r="AU682" s="7" t="s">
        <v>16</v>
      </c>
      <c r="AV682" s="12" t="s">
        <v>16</v>
      </c>
      <c r="AW682" s="7" t="s">
        <v>16</v>
      </c>
      <c r="AX682" s="12" t="s">
        <v>16</v>
      </c>
      <c r="AY682" s="29" t="s">
        <v>16</v>
      </c>
      <c r="AZ682" s="29"/>
      <c r="BA682" s="29"/>
      <c r="BB682" s="12" t="s">
        <v>16</v>
      </c>
    </row>
    <row r="683" spans="1:54" s="1" customFormat="1" ht="14.1" customHeight="1">
      <c r="A683" s="30" t="s">
        <v>771</v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1" t="s">
        <v>1020</v>
      </c>
      <c r="N683" s="31"/>
      <c r="O683" s="31" t="s">
        <v>67</v>
      </c>
      <c r="P683" s="31"/>
      <c r="Q683" s="31"/>
      <c r="R683" s="31" t="s">
        <v>68</v>
      </c>
      <c r="S683" s="31"/>
      <c r="T683" s="31"/>
      <c r="U683" s="27">
        <f>0</f>
        <v>0</v>
      </c>
      <c r="V683" s="27"/>
      <c r="W683" s="28" t="s">
        <v>243</v>
      </c>
      <c r="X683" s="28"/>
      <c r="Y683" s="27">
        <f>0</f>
        <v>0</v>
      </c>
      <c r="Z683" s="27"/>
      <c r="AA683" s="14" t="s">
        <v>243</v>
      </c>
      <c r="AB683" s="27">
        <f>0</f>
        <v>0</v>
      </c>
      <c r="AC683" s="27"/>
      <c r="AD683" s="14" t="s">
        <v>243</v>
      </c>
      <c r="AE683" s="27">
        <f>0</f>
        <v>0</v>
      </c>
      <c r="AF683" s="27"/>
      <c r="AG683" s="14" t="s">
        <v>243</v>
      </c>
      <c r="AH683" s="27">
        <f>0</f>
        <v>0</v>
      </c>
      <c r="AI683" s="27"/>
      <c r="AJ683" s="14" t="s">
        <v>243</v>
      </c>
      <c r="AK683" s="27">
        <f>0</f>
        <v>0</v>
      </c>
      <c r="AL683" s="27"/>
      <c r="AM683" s="14" t="s">
        <v>243</v>
      </c>
      <c r="AN683" s="14" t="s">
        <v>243</v>
      </c>
      <c r="AO683" s="28" t="s">
        <v>243</v>
      </c>
      <c r="AP683" s="28"/>
      <c r="AQ683" s="14" t="s">
        <v>243</v>
      </c>
      <c r="AR683" s="14" t="s">
        <v>243</v>
      </c>
      <c r="AS683" s="14" t="s">
        <v>243</v>
      </c>
      <c r="AT683" s="14" t="s">
        <v>243</v>
      </c>
      <c r="AU683" s="14" t="s">
        <v>243</v>
      </c>
      <c r="AV683" s="14" t="s">
        <v>243</v>
      </c>
      <c r="AW683" s="14" t="s">
        <v>243</v>
      </c>
      <c r="AX683" s="14" t="s">
        <v>243</v>
      </c>
      <c r="AY683" s="28" t="s">
        <v>243</v>
      </c>
      <c r="AZ683" s="28"/>
      <c r="BA683" s="28"/>
      <c r="BB683" s="14" t="s">
        <v>243</v>
      </c>
    </row>
    <row r="684" spans="1:54" s="1" customFormat="1" ht="14.1" customHeight="1">
      <c r="A684" s="37" t="s">
        <v>806</v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8" t="s">
        <v>1021</v>
      </c>
      <c r="N684" s="38"/>
      <c r="O684" s="38" t="s">
        <v>67</v>
      </c>
      <c r="P684" s="38"/>
      <c r="Q684" s="38"/>
      <c r="R684" s="38" t="s">
        <v>68</v>
      </c>
      <c r="S684" s="38"/>
      <c r="T684" s="38"/>
      <c r="U684" s="33">
        <f>0</f>
        <v>0</v>
      </c>
      <c r="V684" s="33"/>
      <c r="W684" s="34" t="s">
        <v>243</v>
      </c>
      <c r="X684" s="34"/>
      <c r="Y684" s="33">
        <f>0</f>
        <v>0</v>
      </c>
      <c r="Z684" s="33"/>
      <c r="AA684" s="4" t="s">
        <v>243</v>
      </c>
      <c r="AB684" s="33">
        <f>0</f>
        <v>0</v>
      </c>
      <c r="AC684" s="33"/>
      <c r="AD684" s="4" t="s">
        <v>243</v>
      </c>
      <c r="AE684" s="33">
        <f>0</f>
        <v>0</v>
      </c>
      <c r="AF684" s="33"/>
      <c r="AG684" s="4" t="s">
        <v>243</v>
      </c>
      <c r="AH684" s="33">
        <f>0</f>
        <v>0</v>
      </c>
      <c r="AI684" s="33"/>
      <c r="AJ684" s="4" t="s">
        <v>243</v>
      </c>
      <c r="AK684" s="33">
        <f>0</f>
        <v>0</v>
      </c>
      <c r="AL684" s="33"/>
      <c r="AM684" s="4" t="s">
        <v>243</v>
      </c>
      <c r="AN684" s="4" t="s">
        <v>243</v>
      </c>
      <c r="AO684" s="34" t="s">
        <v>243</v>
      </c>
      <c r="AP684" s="34"/>
      <c r="AQ684" s="4" t="s">
        <v>243</v>
      </c>
      <c r="AR684" s="4" t="s">
        <v>243</v>
      </c>
      <c r="AS684" s="4" t="s">
        <v>243</v>
      </c>
      <c r="AT684" s="4" t="s">
        <v>243</v>
      </c>
      <c r="AU684" s="4" t="s">
        <v>243</v>
      </c>
      <c r="AV684" s="4" t="s">
        <v>243</v>
      </c>
      <c r="AW684" s="4" t="s">
        <v>243</v>
      </c>
      <c r="AX684" s="4" t="s">
        <v>243</v>
      </c>
      <c r="AY684" s="34" t="s">
        <v>243</v>
      </c>
      <c r="AZ684" s="34"/>
      <c r="BA684" s="34"/>
      <c r="BB684" s="4" t="s">
        <v>243</v>
      </c>
    </row>
    <row r="685" spans="1:54" s="1" customFormat="1" ht="14.1" customHeight="1">
      <c r="A685" s="35" t="s">
        <v>779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6" t="s">
        <v>16</v>
      </c>
      <c r="N685" s="36"/>
      <c r="O685" s="36" t="s">
        <v>16</v>
      </c>
      <c r="P685" s="36"/>
      <c r="Q685" s="36"/>
      <c r="R685" s="36" t="s">
        <v>16</v>
      </c>
      <c r="S685" s="36"/>
      <c r="T685" s="36"/>
      <c r="U685" s="29" t="s">
        <v>16</v>
      </c>
      <c r="V685" s="29"/>
      <c r="W685" s="32" t="s">
        <v>16</v>
      </c>
      <c r="X685" s="32"/>
      <c r="Y685" s="29" t="s">
        <v>16</v>
      </c>
      <c r="Z685" s="29"/>
      <c r="AA685" s="12" t="s">
        <v>16</v>
      </c>
      <c r="AB685" s="29" t="s">
        <v>16</v>
      </c>
      <c r="AC685" s="29"/>
      <c r="AD685" s="12" t="s">
        <v>16</v>
      </c>
      <c r="AE685" s="29" t="s">
        <v>16</v>
      </c>
      <c r="AF685" s="29"/>
      <c r="AG685" s="12" t="s">
        <v>16</v>
      </c>
      <c r="AH685" s="29" t="s">
        <v>16</v>
      </c>
      <c r="AI685" s="29"/>
      <c r="AJ685" s="12" t="s">
        <v>16</v>
      </c>
      <c r="AK685" s="29" t="s">
        <v>16</v>
      </c>
      <c r="AL685" s="29"/>
      <c r="AM685" s="12" t="s">
        <v>16</v>
      </c>
      <c r="AN685" s="7" t="s">
        <v>16</v>
      </c>
      <c r="AO685" s="32" t="s">
        <v>16</v>
      </c>
      <c r="AP685" s="32"/>
      <c r="AQ685" s="7" t="s">
        <v>16</v>
      </c>
      <c r="AR685" s="12" t="s">
        <v>16</v>
      </c>
      <c r="AS685" s="7" t="s">
        <v>16</v>
      </c>
      <c r="AT685" s="12" t="s">
        <v>16</v>
      </c>
      <c r="AU685" s="7" t="s">
        <v>16</v>
      </c>
      <c r="AV685" s="12" t="s">
        <v>16</v>
      </c>
      <c r="AW685" s="7" t="s">
        <v>16</v>
      </c>
      <c r="AX685" s="12" t="s">
        <v>16</v>
      </c>
      <c r="AY685" s="29" t="s">
        <v>16</v>
      </c>
      <c r="AZ685" s="29"/>
      <c r="BA685" s="29"/>
      <c r="BB685" s="12" t="s">
        <v>16</v>
      </c>
    </row>
    <row r="686" spans="1:54" s="1" customFormat="1" ht="14.1" customHeight="1">
      <c r="A686" s="30" t="s">
        <v>771</v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1" t="s">
        <v>1022</v>
      </c>
      <c r="N686" s="31"/>
      <c r="O686" s="31" t="s">
        <v>67</v>
      </c>
      <c r="P686" s="31"/>
      <c r="Q686" s="31"/>
      <c r="R686" s="31" t="s">
        <v>68</v>
      </c>
      <c r="S686" s="31"/>
      <c r="T686" s="31"/>
      <c r="U686" s="27">
        <f>0</f>
        <v>0</v>
      </c>
      <c r="V686" s="27"/>
      <c r="W686" s="28" t="s">
        <v>243</v>
      </c>
      <c r="X686" s="28"/>
      <c r="Y686" s="27">
        <f>0</f>
        <v>0</v>
      </c>
      <c r="Z686" s="27"/>
      <c r="AA686" s="14" t="s">
        <v>243</v>
      </c>
      <c r="AB686" s="27">
        <f>0</f>
        <v>0</v>
      </c>
      <c r="AC686" s="27"/>
      <c r="AD686" s="14" t="s">
        <v>243</v>
      </c>
      <c r="AE686" s="27">
        <f>0</f>
        <v>0</v>
      </c>
      <c r="AF686" s="27"/>
      <c r="AG686" s="14" t="s">
        <v>243</v>
      </c>
      <c r="AH686" s="27">
        <f>0</f>
        <v>0</v>
      </c>
      <c r="AI686" s="27"/>
      <c r="AJ686" s="14" t="s">
        <v>243</v>
      </c>
      <c r="AK686" s="27">
        <f>0</f>
        <v>0</v>
      </c>
      <c r="AL686" s="27"/>
      <c r="AM686" s="14" t="s">
        <v>243</v>
      </c>
      <c r="AN686" s="14" t="s">
        <v>243</v>
      </c>
      <c r="AO686" s="28" t="s">
        <v>243</v>
      </c>
      <c r="AP686" s="28"/>
      <c r="AQ686" s="14" t="s">
        <v>243</v>
      </c>
      <c r="AR686" s="14" t="s">
        <v>243</v>
      </c>
      <c r="AS686" s="14" t="s">
        <v>243</v>
      </c>
      <c r="AT686" s="14" t="s">
        <v>243</v>
      </c>
      <c r="AU686" s="14" t="s">
        <v>243</v>
      </c>
      <c r="AV686" s="14" t="s">
        <v>243</v>
      </c>
      <c r="AW686" s="14" t="s">
        <v>243</v>
      </c>
      <c r="AX686" s="14" t="s">
        <v>243</v>
      </c>
      <c r="AY686" s="28" t="s">
        <v>243</v>
      </c>
      <c r="AZ686" s="28"/>
      <c r="BA686" s="28"/>
      <c r="BB686" s="14" t="s">
        <v>243</v>
      </c>
    </row>
    <row r="687" spans="1:54" s="1" customFormat="1" ht="14.1" customHeight="1">
      <c r="A687" s="37" t="s">
        <v>809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8" t="s">
        <v>1023</v>
      </c>
      <c r="N687" s="38"/>
      <c r="O687" s="38" t="s">
        <v>67</v>
      </c>
      <c r="P687" s="38"/>
      <c r="Q687" s="38"/>
      <c r="R687" s="38" t="s">
        <v>68</v>
      </c>
      <c r="S687" s="38"/>
      <c r="T687" s="38"/>
      <c r="U687" s="33">
        <f>0</f>
        <v>0</v>
      </c>
      <c r="V687" s="33"/>
      <c r="W687" s="34" t="s">
        <v>243</v>
      </c>
      <c r="X687" s="34"/>
      <c r="Y687" s="33">
        <f>0</f>
        <v>0</v>
      </c>
      <c r="Z687" s="33"/>
      <c r="AA687" s="4" t="s">
        <v>243</v>
      </c>
      <c r="AB687" s="33">
        <f>0</f>
        <v>0</v>
      </c>
      <c r="AC687" s="33"/>
      <c r="AD687" s="4" t="s">
        <v>243</v>
      </c>
      <c r="AE687" s="33">
        <f>0</f>
        <v>0</v>
      </c>
      <c r="AF687" s="33"/>
      <c r="AG687" s="4" t="s">
        <v>243</v>
      </c>
      <c r="AH687" s="33">
        <f>0</f>
        <v>0</v>
      </c>
      <c r="AI687" s="33"/>
      <c r="AJ687" s="4" t="s">
        <v>243</v>
      </c>
      <c r="AK687" s="33">
        <f>0</f>
        <v>0</v>
      </c>
      <c r="AL687" s="33"/>
      <c r="AM687" s="4" t="s">
        <v>243</v>
      </c>
      <c r="AN687" s="4" t="s">
        <v>243</v>
      </c>
      <c r="AO687" s="34" t="s">
        <v>243</v>
      </c>
      <c r="AP687" s="34"/>
      <c r="AQ687" s="4" t="s">
        <v>243</v>
      </c>
      <c r="AR687" s="4" t="s">
        <v>243</v>
      </c>
      <c r="AS687" s="4" t="s">
        <v>243</v>
      </c>
      <c r="AT687" s="4" t="s">
        <v>243</v>
      </c>
      <c r="AU687" s="4" t="s">
        <v>243</v>
      </c>
      <c r="AV687" s="4" t="s">
        <v>243</v>
      </c>
      <c r="AW687" s="4" t="s">
        <v>243</v>
      </c>
      <c r="AX687" s="4" t="s">
        <v>243</v>
      </c>
      <c r="AY687" s="34" t="s">
        <v>243</v>
      </c>
      <c r="AZ687" s="34"/>
      <c r="BA687" s="34"/>
      <c r="BB687" s="4" t="s">
        <v>243</v>
      </c>
    </row>
    <row r="688" spans="1:54" s="1" customFormat="1" ht="14.1" customHeight="1">
      <c r="A688" s="35" t="s">
        <v>775</v>
      </c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6" t="s">
        <v>16</v>
      </c>
      <c r="N688" s="36"/>
      <c r="O688" s="36" t="s">
        <v>16</v>
      </c>
      <c r="P688" s="36"/>
      <c r="Q688" s="36"/>
      <c r="R688" s="36" t="s">
        <v>16</v>
      </c>
      <c r="S688" s="36"/>
      <c r="T688" s="36"/>
      <c r="U688" s="29" t="s">
        <v>16</v>
      </c>
      <c r="V688" s="29"/>
      <c r="W688" s="32" t="s">
        <v>16</v>
      </c>
      <c r="X688" s="32"/>
      <c r="Y688" s="29" t="s">
        <v>16</v>
      </c>
      <c r="Z688" s="29"/>
      <c r="AA688" s="12" t="s">
        <v>16</v>
      </c>
      <c r="AB688" s="29" t="s">
        <v>16</v>
      </c>
      <c r="AC688" s="29"/>
      <c r="AD688" s="12" t="s">
        <v>16</v>
      </c>
      <c r="AE688" s="29" t="s">
        <v>16</v>
      </c>
      <c r="AF688" s="29"/>
      <c r="AG688" s="12" t="s">
        <v>16</v>
      </c>
      <c r="AH688" s="29" t="s">
        <v>16</v>
      </c>
      <c r="AI688" s="29"/>
      <c r="AJ688" s="12" t="s">
        <v>16</v>
      </c>
      <c r="AK688" s="29" t="s">
        <v>16</v>
      </c>
      <c r="AL688" s="29"/>
      <c r="AM688" s="12" t="s">
        <v>16</v>
      </c>
      <c r="AN688" s="7" t="s">
        <v>16</v>
      </c>
      <c r="AO688" s="32" t="s">
        <v>16</v>
      </c>
      <c r="AP688" s="32"/>
      <c r="AQ688" s="7" t="s">
        <v>16</v>
      </c>
      <c r="AR688" s="12" t="s">
        <v>16</v>
      </c>
      <c r="AS688" s="7" t="s">
        <v>16</v>
      </c>
      <c r="AT688" s="12" t="s">
        <v>16</v>
      </c>
      <c r="AU688" s="7" t="s">
        <v>16</v>
      </c>
      <c r="AV688" s="12" t="s">
        <v>16</v>
      </c>
      <c r="AW688" s="7" t="s">
        <v>16</v>
      </c>
      <c r="AX688" s="12" t="s">
        <v>16</v>
      </c>
      <c r="AY688" s="29" t="s">
        <v>16</v>
      </c>
      <c r="AZ688" s="29"/>
      <c r="BA688" s="29"/>
      <c r="BB688" s="12" t="s">
        <v>16</v>
      </c>
    </row>
    <row r="689" spans="1:54" s="1" customFormat="1" ht="14.1" customHeight="1">
      <c r="A689" s="30" t="s">
        <v>771</v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1" t="s">
        <v>1024</v>
      </c>
      <c r="N689" s="31"/>
      <c r="O689" s="31" t="s">
        <v>67</v>
      </c>
      <c r="P689" s="31"/>
      <c r="Q689" s="31"/>
      <c r="R689" s="31" t="s">
        <v>68</v>
      </c>
      <c r="S689" s="31"/>
      <c r="T689" s="31"/>
      <c r="U689" s="27">
        <f>0</f>
        <v>0</v>
      </c>
      <c r="V689" s="27"/>
      <c r="W689" s="28" t="s">
        <v>243</v>
      </c>
      <c r="X689" s="28"/>
      <c r="Y689" s="27">
        <f>0</f>
        <v>0</v>
      </c>
      <c r="Z689" s="27"/>
      <c r="AA689" s="14" t="s">
        <v>243</v>
      </c>
      <c r="AB689" s="27">
        <f>0</f>
        <v>0</v>
      </c>
      <c r="AC689" s="27"/>
      <c r="AD689" s="14" t="s">
        <v>243</v>
      </c>
      <c r="AE689" s="27">
        <f>0</f>
        <v>0</v>
      </c>
      <c r="AF689" s="27"/>
      <c r="AG689" s="14" t="s">
        <v>243</v>
      </c>
      <c r="AH689" s="27">
        <f>0</f>
        <v>0</v>
      </c>
      <c r="AI689" s="27"/>
      <c r="AJ689" s="14" t="s">
        <v>243</v>
      </c>
      <c r="AK689" s="27">
        <f>0</f>
        <v>0</v>
      </c>
      <c r="AL689" s="27"/>
      <c r="AM689" s="14" t="s">
        <v>243</v>
      </c>
      <c r="AN689" s="14" t="s">
        <v>243</v>
      </c>
      <c r="AO689" s="28" t="s">
        <v>243</v>
      </c>
      <c r="AP689" s="28"/>
      <c r="AQ689" s="14" t="s">
        <v>243</v>
      </c>
      <c r="AR689" s="14" t="s">
        <v>243</v>
      </c>
      <c r="AS689" s="14" t="s">
        <v>243</v>
      </c>
      <c r="AT689" s="14" t="s">
        <v>243</v>
      </c>
      <c r="AU689" s="14" t="s">
        <v>243</v>
      </c>
      <c r="AV689" s="14" t="s">
        <v>243</v>
      </c>
      <c r="AW689" s="14" t="s">
        <v>243</v>
      </c>
      <c r="AX689" s="14" t="s">
        <v>243</v>
      </c>
      <c r="AY689" s="28" t="s">
        <v>243</v>
      </c>
      <c r="AZ689" s="28"/>
      <c r="BA689" s="28"/>
      <c r="BB689" s="14" t="s">
        <v>243</v>
      </c>
    </row>
    <row r="690" spans="1:54" s="1" customFormat="1" ht="14.1" customHeight="1">
      <c r="A690" s="37" t="s">
        <v>813</v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8" t="s">
        <v>1025</v>
      </c>
      <c r="N690" s="38"/>
      <c r="O690" s="38" t="s">
        <v>67</v>
      </c>
      <c r="P690" s="38"/>
      <c r="Q690" s="38"/>
      <c r="R690" s="38" t="s">
        <v>68</v>
      </c>
      <c r="S690" s="38"/>
      <c r="T690" s="38"/>
      <c r="U690" s="33">
        <f>0</f>
        <v>0</v>
      </c>
      <c r="V690" s="33"/>
      <c r="W690" s="34" t="s">
        <v>243</v>
      </c>
      <c r="X690" s="34"/>
      <c r="Y690" s="33">
        <f>0</f>
        <v>0</v>
      </c>
      <c r="Z690" s="33"/>
      <c r="AA690" s="4" t="s">
        <v>243</v>
      </c>
      <c r="AB690" s="33">
        <f>0</f>
        <v>0</v>
      </c>
      <c r="AC690" s="33"/>
      <c r="AD690" s="4" t="s">
        <v>243</v>
      </c>
      <c r="AE690" s="33">
        <f>0</f>
        <v>0</v>
      </c>
      <c r="AF690" s="33"/>
      <c r="AG690" s="4" t="s">
        <v>243</v>
      </c>
      <c r="AH690" s="33">
        <f>0</f>
        <v>0</v>
      </c>
      <c r="AI690" s="33"/>
      <c r="AJ690" s="4" t="s">
        <v>243</v>
      </c>
      <c r="AK690" s="33">
        <f>0</f>
        <v>0</v>
      </c>
      <c r="AL690" s="33"/>
      <c r="AM690" s="4" t="s">
        <v>243</v>
      </c>
      <c r="AN690" s="4" t="s">
        <v>243</v>
      </c>
      <c r="AO690" s="34" t="s">
        <v>243</v>
      </c>
      <c r="AP690" s="34"/>
      <c r="AQ690" s="4" t="s">
        <v>243</v>
      </c>
      <c r="AR690" s="4" t="s">
        <v>243</v>
      </c>
      <c r="AS690" s="4" t="s">
        <v>243</v>
      </c>
      <c r="AT690" s="4" t="s">
        <v>243</v>
      </c>
      <c r="AU690" s="4" t="s">
        <v>243</v>
      </c>
      <c r="AV690" s="4" t="s">
        <v>243</v>
      </c>
      <c r="AW690" s="4" t="s">
        <v>243</v>
      </c>
      <c r="AX690" s="4" t="s">
        <v>243</v>
      </c>
      <c r="AY690" s="34" t="s">
        <v>243</v>
      </c>
      <c r="AZ690" s="34"/>
      <c r="BA690" s="34"/>
      <c r="BB690" s="4" t="s">
        <v>243</v>
      </c>
    </row>
    <row r="691" spans="1:54" s="1" customFormat="1" ht="14.1" customHeight="1">
      <c r="A691" s="35" t="s">
        <v>775</v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6" t="s">
        <v>16</v>
      </c>
      <c r="N691" s="36"/>
      <c r="O691" s="36" t="s">
        <v>16</v>
      </c>
      <c r="P691" s="36"/>
      <c r="Q691" s="36"/>
      <c r="R691" s="36" t="s">
        <v>16</v>
      </c>
      <c r="S691" s="36"/>
      <c r="T691" s="36"/>
      <c r="U691" s="29" t="s">
        <v>16</v>
      </c>
      <c r="V691" s="29"/>
      <c r="W691" s="32" t="s">
        <v>16</v>
      </c>
      <c r="X691" s="32"/>
      <c r="Y691" s="29" t="s">
        <v>16</v>
      </c>
      <c r="Z691" s="29"/>
      <c r="AA691" s="12" t="s">
        <v>16</v>
      </c>
      <c r="AB691" s="29" t="s">
        <v>16</v>
      </c>
      <c r="AC691" s="29"/>
      <c r="AD691" s="12" t="s">
        <v>16</v>
      </c>
      <c r="AE691" s="29" t="s">
        <v>16</v>
      </c>
      <c r="AF691" s="29"/>
      <c r="AG691" s="12" t="s">
        <v>16</v>
      </c>
      <c r="AH691" s="29" t="s">
        <v>16</v>
      </c>
      <c r="AI691" s="29"/>
      <c r="AJ691" s="12" t="s">
        <v>16</v>
      </c>
      <c r="AK691" s="29" t="s">
        <v>16</v>
      </c>
      <c r="AL691" s="29"/>
      <c r="AM691" s="12" t="s">
        <v>16</v>
      </c>
      <c r="AN691" s="7" t="s">
        <v>16</v>
      </c>
      <c r="AO691" s="32" t="s">
        <v>16</v>
      </c>
      <c r="AP691" s="32"/>
      <c r="AQ691" s="7" t="s">
        <v>16</v>
      </c>
      <c r="AR691" s="12" t="s">
        <v>16</v>
      </c>
      <c r="AS691" s="7" t="s">
        <v>16</v>
      </c>
      <c r="AT691" s="12" t="s">
        <v>16</v>
      </c>
      <c r="AU691" s="7" t="s">
        <v>16</v>
      </c>
      <c r="AV691" s="12" t="s">
        <v>16</v>
      </c>
      <c r="AW691" s="7" t="s">
        <v>16</v>
      </c>
      <c r="AX691" s="12" t="s">
        <v>16</v>
      </c>
      <c r="AY691" s="29" t="s">
        <v>16</v>
      </c>
      <c r="AZ691" s="29"/>
      <c r="BA691" s="29"/>
      <c r="BB691" s="12" t="s">
        <v>16</v>
      </c>
    </row>
    <row r="692" spans="1:54" s="1" customFormat="1" ht="14.1" customHeight="1">
      <c r="A692" s="30" t="s">
        <v>771</v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1" t="s">
        <v>1026</v>
      </c>
      <c r="N692" s="31"/>
      <c r="O692" s="31" t="s">
        <v>67</v>
      </c>
      <c r="P692" s="31"/>
      <c r="Q692" s="31"/>
      <c r="R692" s="31" t="s">
        <v>68</v>
      </c>
      <c r="S692" s="31"/>
      <c r="T692" s="31"/>
      <c r="U692" s="27">
        <f>0</f>
        <v>0</v>
      </c>
      <c r="V692" s="27"/>
      <c r="W692" s="28" t="s">
        <v>243</v>
      </c>
      <c r="X692" s="28"/>
      <c r="Y692" s="27">
        <f>0</f>
        <v>0</v>
      </c>
      <c r="Z692" s="27"/>
      <c r="AA692" s="14" t="s">
        <v>243</v>
      </c>
      <c r="AB692" s="27">
        <f>0</f>
        <v>0</v>
      </c>
      <c r="AC692" s="27"/>
      <c r="AD692" s="14" t="s">
        <v>243</v>
      </c>
      <c r="AE692" s="27">
        <f>0</f>
        <v>0</v>
      </c>
      <c r="AF692" s="27"/>
      <c r="AG692" s="14" t="s">
        <v>243</v>
      </c>
      <c r="AH692" s="27">
        <f>0</f>
        <v>0</v>
      </c>
      <c r="AI692" s="27"/>
      <c r="AJ692" s="14" t="s">
        <v>243</v>
      </c>
      <c r="AK692" s="27">
        <f>0</f>
        <v>0</v>
      </c>
      <c r="AL692" s="27"/>
      <c r="AM692" s="14" t="s">
        <v>243</v>
      </c>
      <c r="AN692" s="14" t="s">
        <v>243</v>
      </c>
      <c r="AO692" s="28" t="s">
        <v>243</v>
      </c>
      <c r="AP692" s="28"/>
      <c r="AQ692" s="14" t="s">
        <v>243</v>
      </c>
      <c r="AR692" s="14" t="s">
        <v>243</v>
      </c>
      <c r="AS692" s="14" t="s">
        <v>243</v>
      </c>
      <c r="AT692" s="14" t="s">
        <v>243</v>
      </c>
      <c r="AU692" s="14" t="s">
        <v>243</v>
      </c>
      <c r="AV692" s="14" t="s">
        <v>243</v>
      </c>
      <c r="AW692" s="14" t="s">
        <v>243</v>
      </c>
      <c r="AX692" s="14" t="s">
        <v>243</v>
      </c>
      <c r="AY692" s="28" t="s">
        <v>243</v>
      </c>
      <c r="AZ692" s="28"/>
      <c r="BA692" s="28"/>
      <c r="BB692" s="14" t="s">
        <v>243</v>
      </c>
    </row>
    <row r="693" spans="1:54" s="1" customFormat="1" ht="14.1" customHeight="1">
      <c r="A693" s="37" t="s">
        <v>816</v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8" t="s">
        <v>1027</v>
      </c>
      <c r="N693" s="38"/>
      <c r="O693" s="38" t="s">
        <v>67</v>
      </c>
      <c r="P693" s="38"/>
      <c r="Q693" s="38"/>
      <c r="R693" s="38" t="s">
        <v>68</v>
      </c>
      <c r="S693" s="38"/>
      <c r="T693" s="38"/>
      <c r="U693" s="33">
        <f>0</f>
        <v>0</v>
      </c>
      <c r="V693" s="33"/>
      <c r="W693" s="34" t="s">
        <v>243</v>
      </c>
      <c r="X693" s="34"/>
      <c r="Y693" s="33">
        <f>0</f>
        <v>0</v>
      </c>
      <c r="Z693" s="33"/>
      <c r="AA693" s="4" t="s">
        <v>243</v>
      </c>
      <c r="AB693" s="33">
        <f>0</f>
        <v>0</v>
      </c>
      <c r="AC693" s="33"/>
      <c r="AD693" s="4" t="s">
        <v>243</v>
      </c>
      <c r="AE693" s="33">
        <f>0</f>
        <v>0</v>
      </c>
      <c r="AF693" s="33"/>
      <c r="AG693" s="4" t="s">
        <v>243</v>
      </c>
      <c r="AH693" s="33">
        <f>0</f>
        <v>0</v>
      </c>
      <c r="AI693" s="33"/>
      <c r="AJ693" s="4" t="s">
        <v>243</v>
      </c>
      <c r="AK693" s="33">
        <f>0</f>
        <v>0</v>
      </c>
      <c r="AL693" s="33"/>
      <c r="AM693" s="4" t="s">
        <v>243</v>
      </c>
      <c r="AN693" s="4" t="s">
        <v>243</v>
      </c>
      <c r="AO693" s="34" t="s">
        <v>243</v>
      </c>
      <c r="AP693" s="34"/>
      <c r="AQ693" s="4" t="s">
        <v>243</v>
      </c>
      <c r="AR693" s="4" t="s">
        <v>243</v>
      </c>
      <c r="AS693" s="4" t="s">
        <v>243</v>
      </c>
      <c r="AT693" s="4" t="s">
        <v>243</v>
      </c>
      <c r="AU693" s="4" t="s">
        <v>243</v>
      </c>
      <c r="AV693" s="4" t="s">
        <v>243</v>
      </c>
      <c r="AW693" s="4" t="s">
        <v>243</v>
      </c>
      <c r="AX693" s="4" t="s">
        <v>243</v>
      </c>
      <c r="AY693" s="34" t="s">
        <v>243</v>
      </c>
      <c r="AZ693" s="34"/>
      <c r="BA693" s="34"/>
      <c r="BB693" s="4" t="s">
        <v>243</v>
      </c>
    </row>
    <row r="694" spans="1:54" s="1" customFormat="1" ht="14.1" customHeight="1">
      <c r="A694" s="35" t="s">
        <v>779</v>
      </c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6" t="s">
        <v>16</v>
      </c>
      <c r="N694" s="36"/>
      <c r="O694" s="36" t="s">
        <v>16</v>
      </c>
      <c r="P694" s="36"/>
      <c r="Q694" s="36"/>
      <c r="R694" s="36" t="s">
        <v>16</v>
      </c>
      <c r="S694" s="36"/>
      <c r="T694" s="36"/>
      <c r="U694" s="29" t="s">
        <v>16</v>
      </c>
      <c r="V694" s="29"/>
      <c r="W694" s="32" t="s">
        <v>16</v>
      </c>
      <c r="X694" s="32"/>
      <c r="Y694" s="29" t="s">
        <v>16</v>
      </c>
      <c r="Z694" s="29"/>
      <c r="AA694" s="12" t="s">
        <v>16</v>
      </c>
      <c r="AB694" s="29" t="s">
        <v>16</v>
      </c>
      <c r="AC694" s="29"/>
      <c r="AD694" s="12" t="s">
        <v>16</v>
      </c>
      <c r="AE694" s="29" t="s">
        <v>16</v>
      </c>
      <c r="AF694" s="29"/>
      <c r="AG694" s="12" t="s">
        <v>16</v>
      </c>
      <c r="AH694" s="29" t="s">
        <v>16</v>
      </c>
      <c r="AI694" s="29"/>
      <c r="AJ694" s="12" t="s">
        <v>16</v>
      </c>
      <c r="AK694" s="29" t="s">
        <v>16</v>
      </c>
      <c r="AL694" s="29"/>
      <c r="AM694" s="12" t="s">
        <v>16</v>
      </c>
      <c r="AN694" s="7" t="s">
        <v>16</v>
      </c>
      <c r="AO694" s="32" t="s">
        <v>16</v>
      </c>
      <c r="AP694" s="32"/>
      <c r="AQ694" s="7" t="s">
        <v>16</v>
      </c>
      <c r="AR694" s="12" t="s">
        <v>16</v>
      </c>
      <c r="AS694" s="7" t="s">
        <v>16</v>
      </c>
      <c r="AT694" s="12" t="s">
        <v>16</v>
      </c>
      <c r="AU694" s="7" t="s">
        <v>16</v>
      </c>
      <c r="AV694" s="12" t="s">
        <v>16</v>
      </c>
      <c r="AW694" s="7" t="s">
        <v>16</v>
      </c>
      <c r="AX694" s="12" t="s">
        <v>16</v>
      </c>
      <c r="AY694" s="29" t="s">
        <v>16</v>
      </c>
      <c r="AZ694" s="29"/>
      <c r="BA694" s="29"/>
      <c r="BB694" s="12" t="s">
        <v>16</v>
      </c>
    </row>
    <row r="695" spans="1:54" s="1" customFormat="1" ht="14.1" customHeight="1">
      <c r="A695" s="30" t="s">
        <v>771</v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1" t="s">
        <v>1028</v>
      </c>
      <c r="N695" s="31"/>
      <c r="O695" s="31" t="s">
        <v>67</v>
      </c>
      <c r="P695" s="31"/>
      <c r="Q695" s="31"/>
      <c r="R695" s="31" t="s">
        <v>68</v>
      </c>
      <c r="S695" s="31"/>
      <c r="T695" s="31"/>
      <c r="U695" s="27">
        <f>0</f>
        <v>0</v>
      </c>
      <c r="V695" s="27"/>
      <c r="W695" s="28" t="s">
        <v>243</v>
      </c>
      <c r="X695" s="28"/>
      <c r="Y695" s="27">
        <f>0</f>
        <v>0</v>
      </c>
      <c r="Z695" s="27"/>
      <c r="AA695" s="14" t="s">
        <v>243</v>
      </c>
      <c r="AB695" s="27">
        <f>0</f>
        <v>0</v>
      </c>
      <c r="AC695" s="27"/>
      <c r="AD695" s="14" t="s">
        <v>243</v>
      </c>
      <c r="AE695" s="27">
        <f>0</f>
        <v>0</v>
      </c>
      <c r="AF695" s="27"/>
      <c r="AG695" s="14" t="s">
        <v>243</v>
      </c>
      <c r="AH695" s="27">
        <f>0</f>
        <v>0</v>
      </c>
      <c r="AI695" s="27"/>
      <c r="AJ695" s="14" t="s">
        <v>243</v>
      </c>
      <c r="AK695" s="27">
        <f>0</f>
        <v>0</v>
      </c>
      <c r="AL695" s="27"/>
      <c r="AM695" s="14" t="s">
        <v>243</v>
      </c>
      <c r="AN695" s="14" t="s">
        <v>243</v>
      </c>
      <c r="AO695" s="28" t="s">
        <v>243</v>
      </c>
      <c r="AP695" s="28"/>
      <c r="AQ695" s="14" t="s">
        <v>243</v>
      </c>
      <c r="AR695" s="14" t="s">
        <v>243</v>
      </c>
      <c r="AS695" s="14" t="s">
        <v>243</v>
      </c>
      <c r="AT695" s="14" t="s">
        <v>243</v>
      </c>
      <c r="AU695" s="14" t="s">
        <v>243</v>
      </c>
      <c r="AV695" s="14" t="s">
        <v>243</v>
      </c>
      <c r="AW695" s="14" t="s">
        <v>243</v>
      </c>
      <c r="AX695" s="14" t="s">
        <v>243</v>
      </c>
      <c r="AY695" s="28" t="s">
        <v>243</v>
      </c>
      <c r="AZ695" s="28"/>
      <c r="BA695" s="28"/>
      <c r="BB695" s="14" t="s">
        <v>243</v>
      </c>
    </row>
    <row r="696" spans="1:54" s="1" customFormat="1" ht="14.1" customHeight="1">
      <c r="A696" s="37" t="s">
        <v>819</v>
      </c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8" t="s">
        <v>1029</v>
      </c>
      <c r="N696" s="38"/>
      <c r="O696" s="38" t="s">
        <v>67</v>
      </c>
      <c r="P696" s="38"/>
      <c r="Q696" s="38"/>
      <c r="R696" s="38" t="s">
        <v>68</v>
      </c>
      <c r="S696" s="38"/>
      <c r="T696" s="38"/>
      <c r="U696" s="33">
        <f>0</f>
        <v>0</v>
      </c>
      <c r="V696" s="33"/>
      <c r="W696" s="34" t="s">
        <v>243</v>
      </c>
      <c r="X696" s="34"/>
      <c r="Y696" s="33">
        <f>0</f>
        <v>0</v>
      </c>
      <c r="Z696" s="33"/>
      <c r="AA696" s="4" t="s">
        <v>243</v>
      </c>
      <c r="AB696" s="33">
        <f>0</f>
        <v>0</v>
      </c>
      <c r="AC696" s="33"/>
      <c r="AD696" s="4" t="s">
        <v>243</v>
      </c>
      <c r="AE696" s="33">
        <f>0</f>
        <v>0</v>
      </c>
      <c r="AF696" s="33"/>
      <c r="AG696" s="4" t="s">
        <v>243</v>
      </c>
      <c r="AH696" s="33">
        <f>0</f>
        <v>0</v>
      </c>
      <c r="AI696" s="33"/>
      <c r="AJ696" s="4" t="s">
        <v>243</v>
      </c>
      <c r="AK696" s="33">
        <f>0</f>
        <v>0</v>
      </c>
      <c r="AL696" s="33"/>
      <c r="AM696" s="4" t="s">
        <v>243</v>
      </c>
      <c r="AN696" s="4" t="s">
        <v>243</v>
      </c>
      <c r="AO696" s="34" t="s">
        <v>243</v>
      </c>
      <c r="AP696" s="34"/>
      <c r="AQ696" s="4" t="s">
        <v>243</v>
      </c>
      <c r="AR696" s="4" t="s">
        <v>243</v>
      </c>
      <c r="AS696" s="4" t="s">
        <v>243</v>
      </c>
      <c r="AT696" s="4" t="s">
        <v>243</v>
      </c>
      <c r="AU696" s="4" t="s">
        <v>243</v>
      </c>
      <c r="AV696" s="4" t="s">
        <v>243</v>
      </c>
      <c r="AW696" s="4" t="s">
        <v>243</v>
      </c>
      <c r="AX696" s="4" t="s">
        <v>243</v>
      </c>
      <c r="AY696" s="34" t="s">
        <v>243</v>
      </c>
      <c r="AZ696" s="34"/>
      <c r="BA696" s="34"/>
      <c r="BB696" s="4" t="s">
        <v>243</v>
      </c>
    </row>
    <row r="697" spans="1:54" s="1" customFormat="1" ht="14.1" customHeight="1">
      <c r="A697" s="35" t="s">
        <v>775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6" t="s">
        <v>16</v>
      </c>
      <c r="N697" s="36"/>
      <c r="O697" s="36" t="s">
        <v>16</v>
      </c>
      <c r="P697" s="36"/>
      <c r="Q697" s="36"/>
      <c r="R697" s="36" t="s">
        <v>16</v>
      </c>
      <c r="S697" s="36"/>
      <c r="T697" s="36"/>
      <c r="U697" s="29" t="s">
        <v>16</v>
      </c>
      <c r="V697" s="29"/>
      <c r="W697" s="32" t="s">
        <v>16</v>
      </c>
      <c r="X697" s="32"/>
      <c r="Y697" s="29" t="s">
        <v>16</v>
      </c>
      <c r="Z697" s="29"/>
      <c r="AA697" s="12" t="s">
        <v>16</v>
      </c>
      <c r="AB697" s="29" t="s">
        <v>16</v>
      </c>
      <c r="AC697" s="29"/>
      <c r="AD697" s="12" t="s">
        <v>16</v>
      </c>
      <c r="AE697" s="29" t="s">
        <v>16</v>
      </c>
      <c r="AF697" s="29"/>
      <c r="AG697" s="12" t="s">
        <v>16</v>
      </c>
      <c r="AH697" s="29" t="s">
        <v>16</v>
      </c>
      <c r="AI697" s="29"/>
      <c r="AJ697" s="12" t="s">
        <v>16</v>
      </c>
      <c r="AK697" s="29" t="s">
        <v>16</v>
      </c>
      <c r="AL697" s="29"/>
      <c r="AM697" s="12" t="s">
        <v>16</v>
      </c>
      <c r="AN697" s="7" t="s">
        <v>16</v>
      </c>
      <c r="AO697" s="32" t="s">
        <v>16</v>
      </c>
      <c r="AP697" s="32"/>
      <c r="AQ697" s="7" t="s">
        <v>16</v>
      </c>
      <c r="AR697" s="12" t="s">
        <v>16</v>
      </c>
      <c r="AS697" s="7" t="s">
        <v>16</v>
      </c>
      <c r="AT697" s="12" t="s">
        <v>16</v>
      </c>
      <c r="AU697" s="7" t="s">
        <v>16</v>
      </c>
      <c r="AV697" s="12" t="s">
        <v>16</v>
      </c>
      <c r="AW697" s="7" t="s">
        <v>16</v>
      </c>
      <c r="AX697" s="12" t="s">
        <v>16</v>
      </c>
      <c r="AY697" s="29" t="s">
        <v>16</v>
      </c>
      <c r="AZ697" s="29"/>
      <c r="BA697" s="29"/>
      <c r="BB697" s="12" t="s">
        <v>16</v>
      </c>
    </row>
    <row r="698" spans="1:54" s="1" customFormat="1" ht="14.1" customHeight="1">
      <c r="A698" s="30" t="s">
        <v>771</v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1" t="s">
        <v>1030</v>
      </c>
      <c r="N698" s="31"/>
      <c r="O698" s="31" t="s">
        <v>67</v>
      </c>
      <c r="P698" s="31"/>
      <c r="Q698" s="31"/>
      <c r="R698" s="31" t="s">
        <v>68</v>
      </c>
      <c r="S698" s="31"/>
      <c r="T698" s="31"/>
      <c r="U698" s="27">
        <f>0</f>
        <v>0</v>
      </c>
      <c r="V698" s="27"/>
      <c r="W698" s="28" t="s">
        <v>243</v>
      </c>
      <c r="X698" s="28"/>
      <c r="Y698" s="27">
        <f>0</f>
        <v>0</v>
      </c>
      <c r="Z698" s="27"/>
      <c r="AA698" s="14" t="s">
        <v>243</v>
      </c>
      <c r="AB698" s="27">
        <f>0</f>
        <v>0</v>
      </c>
      <c r="AC698" s="27"/>
      <c r="AD698" s="14" t="s">
        <v>243</v>
      </c>
      <c r="AE698" s="27">
        <f>0</f>
        <v>0</v>
      </c>
      <c r="AF698" s="27"/>
      <c r="AG698" s="14" t="s">
        <v>243</v>
      </c>
      <c r="AH698" s="27">
        <f>0</f>
        <v>0</v>
      </c>
      <c r="AI698" s="27"/>
      <c r="AJ698" s="14" t="s">
        <v>243</v>
      </c>
      <c r="AK698" s="27">
        <f>0</f>
        <v>0</v>
      </c>
      <c r="AL698" s="27"/>
      <c r="AM698" s="14" t="s">
        <v>243</v>
      </c>
      <c r="AN698" s="14" t="s">
        <v>243</v>
      </c>
      <c r="AO698" s="28" t="s">
        <v>243</v>
      </c>
      <c r="AP698" s="28"/>
      <c r="AQ698" s="14" t="s">
        <v>243</v>
      </c>
      <c r="AR698" s="14" t="s">
        <v>243</v>
      </c>
      <c r="AS698" s="14" t="s">
        <v>243</v>
      </c>
      <c r="AT698" s="14" t="s">
        <v>243</v>
      </c>
      <c r="AU698" s="14" t="s">
        <v>243</v>
      </c>
      <c r="AV698" s="14" t="s">
        <v>243</v>
      </c>
      <c r="AW698" s="14" t="s">
        <v>243</v>
      </c>
      <c r="AX698" s="14" t="s">
        <v>243</v>
      </c>
      <c r="AY698" s="28" t="s">
        <v>243</v>
      </c>
      <c r="AZ698" s="28"/>
      <c r="BA698" s="28"/>
      <c r="BB698" s="14" t="s">
        <v>243</v>
      </c>
    </row>
    <row r="699" spans="1:54" s="1" customFormat="1" ht="14.1" customHeight="1">
      <c r="A699" s="37" t="s">
        <v>822</v>
      </c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8" t="s">
        <v>1031</v>
      </c>
      <c r="N699" s="38"/>
      <c r="O699" s="38" t="s">
        <v>67</v>
      </c>
      <c r="P699" s="38"/>
      <c r="Q699" s="38"/>
      <c r="R699" s="38" t="s">
        <v>68</v>
      </c>
      <c r="S699" s="38"/>
      <c r="T699" s="38"/>
      <c r="U699" s="33">
        <f>0</f>
        <v>0</v>
      </c>
      <c r="V699" s="33"/>
      <c r="W699" s="34" t="s">
        <v>243</v>
      </c>
      <c r="X699" s="34"/>
      <c r="Y699" s="33">
        <f>0</f>
        <v>0</v>
      </c>
      <c r="Z699" s="33"/>
      <c r="AA699" s="4" t="s">
        <v>243</v>
      </c>
      <c r="AB699" s="33">
        <f>0</f>
        <v>0</v>
      </c>
      <c r="AC699" s="33"/>
      <c r="AD699" s="4" t="s">
        <v>243</v>
      </c>
      <c r="AE699" s="33">
        <f>0</f>
        <v>0</v>
      </c>
      <c r="AF699" s="33"/>
      <c r="AG699" s="4" t="s">
        <v>243</v>
      </c>
      <c r="AH699" s="33">
        <f>0</f>
        <v>0</v>
      </c>
      <c r="AI699" s="33"/>
      <c r="AJ699" s="4" t="s">
        <v>243</v>
      </c>
      <c r="AK699" s="33">
        <f>0</f>
        <v>0</v>
      </c>
      <c r="AL699" s="33"/>
      <c r="AM699" s="4" t="s">
        <v>243</v>
      </c>
      <c r="AN699" s="4" t="s">
        <v>243</v>
      </c>
      <c r="AO699" s="34" t="s">
        <v>243</v>
      </c>
      <c r="AP699" s="34"/>
      <c r="AQ699" s="4" t="s">
        <v>243</v>
      </c>
      <c r="AR699" s="4" t="s">
        <v>243</v>
      </c>
      <c r="AS699" s="4" t="s">
        <v>243</v>
      </c>
      <c r="AT699" s="4" t="s">
        <v>243</v>
      </c>
      <c r="AU699" s="4" t="s">
        <v>243</v>
      </c>
      <c r="AV699" s="4" t="s">
        <v>243</v>
      </c>
      <c r="AW699" s="4" t="s">
        <v>243</v>
      </c>
      <c r="AX699" s="4" t="s">
        <v>243</v>
      </c>
      <c r="AY699" s="34" t="s">
        <v>243</v>
      </c>
      <c r="AZ699" s="34"/>
      <c r="BA699" s="34"/>
      <c r="BB699" s="4" t="s">
        <v>243</v>
      </c>
    </row>
    <row r="700" spans="1:54" s="1" customFormat="1" ht="14.1" customHeight="1">
      <c r="A700" s="35" t="s">
        <v>775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6" t="s">
        <v>16</v>
      </c>
      <c r="N700" s="36"/>
      <c r="O700" s="36" t="s">
        <v>16</v>
      </c>
      <c r="P700" s="36"/>
      <c r="Q700" s="36"/>
      <c r="R700" s="36" t="s">
        <v>16</v>
      </c>
      <c r="S700" s="36"/>
      <c r="T700" s="36"/>
      <c r="U700" s="29" t="s">
        <v>16</v>
      </c>
      <c r="V700" s="29"/>
      <c r="W700" s="32" t="s">
        <v>16</v>
      </c>
      <c r="X700" s="32"/>
      <c r="Y700" s="29" t="s">
        <v>16</v>
      </c>
      <c r="Z700" s="29"/>
      <c r="AA700" s="12" t="s">
        <v>16</v>
      </c>
      <c r="AB700" s="29" t="s">
        <v>16</v>
      </c>
      <c r="AC700" s="29"/>
      <c r="AD700" s="12" t="s">
        <v>16</v>
      </c>
      <c r="AE700" s="29" t="s">
        <v>16</v>
      </c>
      <c r="AF700" s="29"/>
      <c r="AG700" s="12" t="s">
        <v>16</v>
      </c>
      <c r="AH700" s="29" t="s">
        <v>16</v>
      </c>
      <c r="AI700" s="29"/>
      <c r="AJ700" s="12" t="s">
        <v>16</v>
      </c>
      <c r="AK700" s="29" t="s">
        <v>16</v>
      </c>
      <c r="AL700" s="29"/>
      <c r="AM700" s="12" t="s">
        <v>16</v>
      </c>
      <c r="AN700" s="7" t="s">
        <v>16</v>
      </c>
      <c r="AO700" s="32" t="s">
        <v>16</v>
      </c>
      <c r="AP700" s="32"/>
      <c r="AQ700" s="7" t="s">
        <v>16</v>
      </c>
      <c r="AR700" s="12" t="s">
        <v>16</v>
      </c>
      <c r="AS700" s="7" t="s">
        <v>16</v>
      </c>
      <c r="AT700" s="12" t="s">
        <v>16</v>
      </c>
      <c r="AU700" s="7" t="s">
        <v>16</v>
      </c>
      <c r="AV700" s="12" t="s">
        <v>16</v>
      </c>
      <c r="AW700" s="7" t="s">
        <v>16</v>
      </c>
      <c r="AX700" s="12" t="s">
        <v>16</v>
      </c>
      <c r="AY700" s="29" t="s">
        <v>16</v>
      </c>
      <c r="AZ700" s="29"/>
      <c r="BA700" s="29"/>
      <c r="BB700" s="12" t="s">
        <v>16</v>
      </c>
    </row>
    <row r="701" spans="1:54" s="1" customFormat="1" ht="14.1" customHeight="1">
      <c r="A701" s="30" t="s">
        <v>771</v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1" t="s">
        <v>1032</v>
      </c>
      <c r="N701" s="31"/>
      <c r="O701" s="31" t="s">
        <v>67</v>
      </c>
      <c r="P701" s="31"/>
      <c r="Q701" s="31"/>
      <c r="R701" s="31" t="s">
        <v>68</v>
      </c>
      <c r="S701" s="31"/>
      <c r="T701" s="31"/>
      <c r="U701" s="27">
        <f>0</f>
        <v>0</v>
      </c>
      <c r="V701" s="27"/>
      <c r="W701" s="28" t="s">
        <v>243</v>
      </c>
      <c r="X701" s="28"/>
      <c r="Y701" s="27">
        <f>0</f>
        <v>0</v>
      </c>
      <c r="Z701" s="27"/>
      <c r="AA701" s="14" t="s">
        <v>243</v>
      </c>
      <c r="AB701" s="27">
        <f>0</f>
        <v>0</v>
      </c>
      <c r="AC701" s="27"/>
      <c r="AD701" s="14" t="s">
        <v>243</v>
      </c>
      <c r="AE701" s="27">
        <f>0</f>
        <v>0</v>
      </c>
      <c r="AF701" s="27"/>
      <c r="AG701" s="14" t="s">
        <v>243</v>
      </c>
      <c r="AH701" s="27">
        <f>0</f>
        <v>0</v>
      </c>
      <c r="AI701" s="27"/>
      <c r="AJ701" s="14" t="s">
        <v>243</v>
      </c>
      <c r="AK701" s="27">
        <f>0</f>
        <v>0</v>
      </c>
      <c r="AL701" s="27"/>
      <c r="AM701" s="14" t="s">
        <v>243</v>
      </c>
      <c r="AN701" s="14" t="s">
        <v>243</v>
      </c>
      <c r="AO701" s="28" t="s">
        <v>243</v>
      </c>
      <c r="AP701" s="28"/>
      <c r="AQ701" s="14" t="s">
        <v>243</v>
      </c>
      <c r="AR701" s="14" t="s">
        <v>243</v>
      </c>
      <c r="AS701" s="14" t="s">
        <v>243</v>
      </c>
      <c r="AT701" s="14" t="s">
        <v>243</v>
      </c>
      <c r="AU701" s="14" t="s">
        <v>243</v>
      </c>
      <c r="AV701" s="14" t="s">
        <v>243</v>
      </c>
      <c r="AW701" s="14" t="s">
        <v>243</v>
      </c>
      <c r="AX701" s="14" t="s">
        <v>243</v>
      </c>
      <c r="AY701" s="28" t="s">
        <v>243</v>
      </c>
      <c r="AZ701" s="28"/>
      <c r="BA701" s="28"/>
      <c r="BB701" s="14" t="s">
        <v>243</v>
      </c>
    </row>
    <row r="702" spans="1:54" s="1" customFormat="1" ht="14.1" customHeight="1">
      <c r="A702" s="20" t="s">
        <v>16</v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</row>
    <row r="703" spans="1:54" s="1" customFormat="1" ht="14.1" customHeight="1">
      <c r="A703" s="22" t="s">
        <v>1033</v>
      </c>
      <c r="B703" s="22"/>
      <c r="C703" s="22"/>
      <c r="D703" s="22"/>
      <c r="E703" s="22"/>
      <c r="F703" s="22"/>
      <c r="G703" s="22"/>
      <c r="H703" s="22"/>
      <c r="I703" s="22"/>
      <c r="J703" s="23" t="s">
        <v>16</v>
      </c>
      <c r="K703" s="23"/>
      <c r="L703" s="23"/>
      <c r="M703" s="23"/>
      <c r="N703" s="23"/>
      <c r="O703" s="23"/>
      <c r="P703" s="23"/>
      <c r="Q703" s="23" t="s">
        <v>1034</v>
      </c>
      <c r="R703" s="23"/>
      <c r="S703" s="23"/>
      <c r="T703" s="23"/>
      <c r="U703" s="23"/>
      <c r="V703" s="23"/>
      <c r="W703" s="23"/>
      <c r="X703" s="24" t="s">
        <v>16</v>
      </c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</row>
    <row r="704" spans="1:54" s="1" customFormat="1" ht="14.1" customHeight="1">
      <c r="A704" s="25" t="s">
        <v>16</v>
      </c>
      <c r="B704" s="25"/>
      <c r="C704" s="25"/>
      <c r="D704" s="25"/>
      <c r="E704" s="25"/>
      <c r="F704" s="25"/>
      <c r="G704" s="25"/>
      <c r="H704" s="25"/>
      <c r="I704" s="25"/>
      <c r="J704" s="17" t="s">
        <v>16</v>
      </c>
      <c r="K704" s="26" t="s">
        <v>1035</v>
      </c>
      <c r="L704" s="26"/>
      <c r="M704" s="26"/>
      <c r="N704" s="26"/>
      <c r="O704" s="26"/>
      <c r="P704" s="17" t="s">
        <v>16</v>
      </c>
      <c r="Q704" s="24" t="s">
        <v>16</v>
      </c>
      <c r="R704" s="24"/>
      <c r="S704" s="26" t="s">
        <v>1036</v>
      </c>
      <c r="T704" s="26"/>
      <c r="U704" s="26"/>
      <c r="V704" s="24" t="s">
        <v>16</v>
      </c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</row>
    <row r="705" spans="1:54" s="1" customFormat="1" ht="8.1" customHeight="1">
      <c r="A705" s="24" t="s">
        <v>16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</row>
    <row r="706" spans="1:54" s="1" customFormat="1" ht="14.1" customHeight="1">
      <c r="A706" s="22" t="s">
        <v>1037</v>
      </c>
      <c r="B706" s="22"/>
      <c r="C706" s="22"/>
      <c r="D706" s="22"/>
      <c r="E706" s="22"/>
      <c r="F706" s="22"/>
      <c r="G706" s="22"/>
      <c r="H706" s="22"/>
      <c r="I706" s="22"/>
      <c r="J706" s="23" t="s">
        <v>16</v>
      </c>
      <c r="K706" s="23"/>
      <c r="L706" s="23"/>
      <c r="M706" s="23"/>
      <c r="N706" s="23"/>
      <c r="O706" s="23"/>
      <c r="P706" s="23"/>
      <c r="Q706" s="23" t="s">
        <v>1038</v>
      </c>
      <c r="R706" s="23"/>
      <c r="S706" s="23"/>
      <c r="T706" s="23"/>
      <c r="U706" s="23"/>
      <c r="V706" s="23"/>
      <c r="W706" s="23"/>
      <c r="X706" s="24" t="s">
        <v>16</v>
      </c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</row>
    <row r="707" spans="1:54" s="1" customFormat="1" ht="14.1" customHeight="1">
      <c r="A707" s="25" t="s">
        <v>16</v>
      </c>
      <c r="B707" s="25"/>
      <c r="C707" s="25"/>
      <c r="D707" s="25"/>
      <c r="E707" s="25"/>
      <c r="F707" s="25"/>
      <c r="G707" s="25"/>
      <c r="H707" s="25"/>
      <c r="I707" s="25"/>
      <c r="J707" s="17" t="s">
        <v>16</v>
      </c>
      <c r="K707" s="26" t="s">
        <v>1035</v>
      </c>
      <c r="L707" s="26"/>
      <c r="M707" s="26"/>
      <c r="N707" s="26"/>
      <c r="O707" s="26"/>
      <c r="P707" s="17" t="s">
        <v>16</v>
      </c>
      <c r="Q707" s="24" t="s">
        <v>16</v>
      </c>
      <c r="R707" s="24"/>
      <c r="S707" s="26" t="s">
        <v>1036</v>
      </c>
      <c r="T707" s="26"/>
      <c r="U707" s="26"/>
      <c r="V707" s="24" t="s">
        <v>16</v>
      </c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</row>
    <row r="708" spans="1:54" s="1" customFormat="1" ht="14.1" customHeight="1">
      <c r="A708" s="18" t="s">
        <v>16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</row>
    <row r="709" spans="1:54" s="1" customFormat="1" ht="14.1" customHeight="1">
      <c r="A709" s="19" t="s">
        <v>1039</v>
      </c>
      <c r="B709" s="19"/>
      <c r="C709" s="19"/>
      <c r="D709" s="19"/>
      <c r="E709" s="19"/>
      <c r="F709" s="19"/>
      <c r="G709" s="19"/>
      <c r="H709" s="19"/>
      <c r="I709" s="20" t="s">
        <v>16</v>
      </c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</row>
    <row r="710" spans="1:54" s="1" customFormat="1" ht="14.1" customHeight="1">
      <c r="A710" s="21" t="s">
        <v>16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</row>
  </sheetData>
  <mergeCells count="9058">
    <mergeCell ref="A6:E6"/>
    <mergeCell ref="F6:AZ6"/>
    <mergeCell ref="BA6:BB6"/>
    <mergeCell ref="A7:D7"/>
    <mergeCell ref="E7:AY7"/>
    <mergeCell ref="BA7:BB7"/>
    <mergeCell ref="A4:K4"/>
    <mergeCell ref="L4:AY4"/>
    <mergeCell ref="BA4:BB4"/>
    <mergeCell ref="A5:F5"/>
    <mergeCell ref="G5:AY5"/>
    <mergeCell ref="BA5:BB5"/>
    <mergeCell ref="A1:AZ1"/>
    <mergeCell ref="BA1:BB1"/>
    <mergeCell ref="A2:AZ2"/>
    <mergeCell ref="BA2:BB2"/>
    <mergeCell ref="A3:AY3"/>
    <mergeCell ref="BA3:BB3"/>
    <mergeCell ref="AN10:BB10"/>
    <mergeCell ref="AN11:AP11"/>
    <mergeCell ref="AO12:AP12"/>
    <mergeCell ref="AQ11:AR11"/>
    <mergeCell ref="AS11:AT11"/>
    <mergeCell ref="AU11:AV11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F8:AH8"/>
    <mergeCell ref="AI8:AK8"/>
    <mergeCell ref="AL8:AO8"/>
    <mergeCell ref="AP8:BB8"/>
    <mergeCell ref="A9:BB9"/>
    <mergeCell ref="A10:L12"/>
    <mergeCell ref="M10:N12"/>
    <mergeCell ref="O10:T11"/>
    <mergeCell ref="O12:Q12"/>
    <mergeCell ref="R12:T12"/>
    <mergeCell ref="A8:G8"/>
    <mergeCell ref="H8:M8"/>
    <mergeCell ref="N8:S8"/>
    <mergeCell ref="T8:Y8"/>
    <mergeCell ref="Z8:AB8"/>
    <mergeCell ref="AC8:AE8"/>
    <mergeCell ref="A14:BB14"/>
    <mergeCell ref="A15:L15"/>
    <mergeCell ref="M15:N15"/>
    <mergeCell ref="O15:Q15"/>
    <mergeCell ref="R15:T15"/>
    <mergeCell ref="U15:V15"/>
    <mergeCell ref="W15:X15"/>
    <mergeCell ref="Y15:Z15"/>
    <mergeCell ref="AB15:AC15"/>
    <mergeCell ref="AE15:AF15"/>
    <mergeCell ref="AB13:AC13"/>
    <mergeCell ref="AE13:AF13"/>
    <mergeCell ref="AH13:AI13"/>
    <mergeCell ref="AK13:AL13"/>
    <mergeCell ref="AO13:AP13"/>
    <mergeCell ref="AY13:BA13"/>
    <mergeCell ref="AW11:AX11"/>
    <mergeCell ref="AY11:BB11"/>
    <mergeCell ref="AY12:BA12"/>
    <mergeCell ref="A13:L13"/>
    <mergeCell ref="M13:N13"/>
    <mergeCell ref="O13:Q13"/>
    <mergeCell ref="R13:T13"/>
    <mergeCell ref="U13:V13"/>
    <mergeCell ref="W13:X13"/>
    <mergeCell ref="Y13:Z13"/>
    <mergeCell ref="AH11:AJ11"/>
    <mergeCell ref="AH12:AI12"/>
    <mergeCell ref="AK11:AM11"/>
    <mergeCell ref="AK12:AL12"/>
    <mergeCell ref="AY16:BA16"/>
    <mergeCell ref="A17:L17"/>
    <mergeCell ref="M17:N17"/>
    <mergeCell ref="O17:Q17"/>
    <mergeCell ref="R17:T17"/>
    <mergeCell ref="U17:V17"/>
    <mergeCell ref="W17:X17"/>
    <mergeCell ref="Y17:Z17"/>
    <mergeCell ref="AB17:AC17"/>
    <mergeCell ref="AE17:AF17"/>
    <mergeCell ref="Y16:Z16"/>
    <mergeCell ref="AB16:AC16"/>
    <mergeCell ref="AE16:AF16"/>
    <mergeCell ref="AH16:AI16"/>
    <mergeCell ref="AK16:AL16"/>
    <mergeCell ref="AO16:AP16"/>
    <mergeCell ref="AH15:AI15"/>
    <mergeCell ref="AK15:AL15"/>
    <mergeCell ref="AO15:AP15"/>
    <mergeCell ref="AY15:BA15"/>
    <mergeCell ref="A16:L16"/>
    <mergeCell ref="M16:N16"/>
    <mergeCell ref="O16:Q16"/>
    <mergeCell ref="R16:T16"/>
    <mergeCell ref="U16:V16"/>
    <mergeCell ref="W16:X16"/>
    <mergeCell ref="AY18:BA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Y18:Z18"/>
    <mergeCell ref="AB18:AC18"/>
    <mergeCell ref="AE18:AF18"/>
    <mergeCell ref="AH18:AI18"/>
    <mergeCell ref="AK18:AL18"/>
    <mergeCell ref="AO18:AP18"/>
    <mergeCell ref="AH17:AI17"/>
    <mergeCell ref="AK17:AL17"/>
    <mergeCell ref="AO17:AP17"/>
    <mergeCell ref="AY17:BA17"/>
    <mergeCell ref="A18:L18"/>
    <mergeCell ref="M18:N18"/>
    <mergeCell ref="O18:Q18"/>
    <mergeCell ref="R18:T18"/>
    <mergeCell ref="U18:V18"/>
    <mergeCell ref="W18:X18"/>
    <mergeCell ref="AY20:BA20"/>
    <mergeCell ref="A21:L21"/>
    <mergeCell ref="M21:N21"/>
    <mergeCell ref="O21:Q21"/>
    <mergeCell ref="R21:T21"/>
    <mergeCell ref="U21:V21"/>
    <mergeCell ref="W21:X21"/>
    <mergeCell ref="Y21:Z21"/>
    <mergeCell ref="AB21:AC21"/>
    <mergeCell ref="AE21:AF21"/>
    <mergeCell ref="Y20:Z20"/>
    <mergeCell ref="AB20:AC20"/>
    <mergeCell ref="AE20:AF20"/>
    <mergeCell ref="AH20:AI20"/>
    <mergeCell ref="AK20:AL20"/>
    <mergeCell ref="AO20:AP20"/>
    <mergeCell ref="AH19:AI19"/>
    <mergeCell ref="AK19:AL19"/>
    <mergeCell ref="AO19:AP19"/>
    <mergeCell ref="AY19:BA19"/>
    <mergeCell ref="A20:L20"/>
    <mergeCell ref="M20:N20"/>
    <mergeCell ref="O20:Q20"/>
    <mergeCell ref="R20:T20"/>
    <mergeCell ref="U20:V20"/>
    <mergeCell ref="W20:X20"/>
    <mergeCell ref="AY22:BA22"/>
    <mergeCell ref="A23:L23"/>
    <mergeCell ref="M23:N23"/>
    <mergeCell ref="O23:Q23"/>
    <mergeCell ref="R23:T23"/>
    <mergeCell ref="U23:V23"/>
    <mergeCell ref="W23:X23"/>
    <mergeCell ref="Y23:Z23"/>
    <mergeCell ref="AB23:AC23"/>
    <mergeCell ref="AE23:AF23"/>
    <mergeCell ref="Y22:Z22"/>
    <mergeCell ref="AB22:AC22"/>
    <mergeCell ref="AE22:AF22"/>
    <mergeCell ref="AH22:AI22"/>
    <mergeCell ref="AK22:AL22"/>
    <mergeCell ref="AO22:AP22"/>
    <mergeCell ref="AH21:AI21"/>
    <mergeCell ref="AK21:AL21"/>
    <mergeCell ref="AO21:AP21"/>
    <mergeCell ref="AY21:BA21"/>
    <mergeCell ref="A22:L22"/>
    <mergeCell ref="M22:N22"/>
    <mergeCell ref="O22:Q22"/>
    <mergeCell ref="R22:T22"/>
    <mergeCell ref="U22:V22"/>
    <mergeCell ref="W22:X22"/>
    <mergeCell ref="AY24:BA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Y24:Z24"/>
    <mergeCell ref="AB24:AC24"/>
    <mergeCell ref="AE24:AF24"/>
    <mergeCell ref="AH24:AI24"/>
    <mergeCell ref="AK24:AL24"/>
    <mergeCell ref="AO24:AP24"/>
    <mergeCell ref="AH23:AI23"/>
    <mergeCell ref="AK23:AL23"/>
    <mergeCell ref="AO23:AP23"/>
    <mergeCell ref="AY23:BA23"/>
    <mergeCell ref="A24:L24"/>
    <mergeCell ref="M24:N24"/>
    <mergeCell ref="O24:Q24"/>
    <mergeCell ref="R24:T24"/>
    <mergeCell ref="U24:V24"/>
    <mergeCell ref="W24:X24"/>
    <mergeCell ref="AY26:BA26"/>
    <mergeCell ref="A27:L27"/>
    <mergeCell ref="M27:N27"/>
    <mergeCell ref="O27:Q27"/>
    <mergeCell ref="R27:T27"/>
    <mergeCell ref="U27:V27"/>
    <mergeCell ref="W27:X27"/>
    <mergeCell ref="Y27:Z27"/>
    <mergeCell ref="AB27:AC27"/>
    <mergeCell ref="AE27:AF27"/>
    <mergeCell ref="Y26:Z26"/>
    <mergeCell ref="AB26:AC26"/>
    <mergeCell ref="AE26:AF26"/>
    <mergeCell ref="AH26:AI26"/>
    <mergeCell ref="AK26:AL26"/>
    <mergeCell ref="AO26:AP26"/>
    <mergeCell ref="AH25:AI25"/>
    <mergeCell ref="AK25:AL25"/>
    <mergeCell ref="AO25:AP25"/>
    <mergeCell ref="AY25:BA25"/>
    <mergeCell ref="A26:L26"/>
    <mergeCell ref="M26:N26"/>
    <mergeCell ref="O26:Q26"/>
    <mergeCell ref="R26:T26"/>
    <mergeCell ref="U26:V26"/>
    <mergeCell ref="W26:X26"/>
    <mergeCell ref="AY28:BA28"/>
    <mergeCell ref="A29:L29"/>
    <mergeCell ref="M29:N29"/>
    <mergeCell ref="O29:Q29"/>
    <mergeCell ref="R29:T29"/>
    <mergeCell ref="U29:V29"/>
    <mergeCell ref="W29:X29"/>
    <mergeCell ref="Y29:Z29"/>
    <mergeCell ref="AB29:AC29"/>
    <mergeCell ref="AE29:AF29"/>
    <mergeCell ref="Y28:Z28"/>
    <mergeCell ref="AB28:AC28"/>
    <mergeCell ref="AE28:AF28"/>
    <mergeCell ref="AH28:AI28"/>
    <mergeCell ref="AK28:AL28"/>
    <mergeCell ref="AO28:AP28"/>
    <mergeCell ref="AH27:AI27"/>
    <mergeCell ref="AK27:AL27"/>
    <mergeCell ref="AO27:AP27"/>
    <mergeCell ref="AY27:BA27"/>
    <mergeCell ref="A28:L28"/>
    <mergeCell ref="M28:N28"/>
    <mergeCell ref="O28:Q28"/>
    <mergeCell ref="R28:T28"/>
    <mergeCell ref="U28:V28"/>
    <mergeCell ref="W28:X28"/>
    <mergeCell ref="AY30:BA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Y30:Z30"/>
    <mergeCell ref="AB30:AC30"/>
    <mergeCell ref="AE30:AF30"/>
    <mergeCell ref="AH30:AI30"/>
    <mergeCell ref="AK30:AL30"/>
    <mergeCell ref="AO30:AP30"/>
    <mergeCell ref="AH29:AI29"/>
    <mergeCell ref="AK29:AL29"/>
    <mergeCell ref="AO29:AP29"/>
    <mergeCell ref="AY29:BA29"/>
    <mergeCell ref="A30:L30"/>
    <mergeCell ref="M30:N30"/>
    <mergeCell ref="O30:Q30"/>
    <mergeCell ref="R30:T30"/>
    <mergeCell ref="U30:V30"/>
    <mergeCell ref="W30:X30"/>
    <mergeCell ref="AY32:BA32"/>
    <mergeCell ref="A33:L33"/>
    <mergeCell ref="M33:N33"/>
    <mergeCell ref="O33:Q33"/>
    <mergeCell ref="R33:T33"/>
    <mergeCell ref="U33:V33"/>
    <mergeCell ref="W33:X33"/>
    <mergeCell ref="Y33:Z33"/>
    <mergeCell ref="AB33:AC33"/>
    <mergeCell ref="AE33:AF33"/>
    <mergeCell ref="Y32:Z32"/>
    <mergeCell ref="AB32:AC32"/>
    <mergeCell ref="AE32:AF32"/>
    <mergeCell ref="AH32:AI32"/>
    <mergeCell ref="AK32:AL32"/>
    <mergeCell ref="AO32:AP32"/>
    <mergeCell ref="AH31:AI31"/>
    <mergeCell ref="AK31:AL31"/>
    <mergeCell ref="AO31:AP31"/>
    <mergeCell ref="AY31:BA31"/>
    <mergeCell ref="A32:L32"/>
    <mergeCell ref="M32:N32"/>
    <mergeCell ref="O32:Q32"/>
    <mergeCell ref="R32:T32"/>
    <mergeCell ref="U32:V32"/>
    <mergeCell ref="W32:X32"/>
    <mergeCell ref="AY34:BA34"/>
    <mergeCell ref="A35:L35"/>
    <mergeCell ref="M35:N35"/>
    <mergeCell ref="O35:Q35"/>
    <mergeCell ref="R35:T35"/>
    <mergeCell ref="U35:V35"/>
    <mergeCell ref="W35:X35"/>
    <mergeCell ref="Y35:Z35"/>
    <mergeCell ref="AB35:AC35"/>
    <mergeCell ref="AE35:AF35"/>
    <mergeCell ref="Y34:Z34"/>
    <mergeCell ref="AB34:AC34"/>
    <mergeCell ref="AE34:AF34"/>
    <mergeCell ref="AH34:AI34"/>
    <mergeCell ref="AK34:AL34"/>
    <mergeCell ref="AO34:AP34"/>
    <mergeCell ref="AH33:AI33"/>
    <mergeCell ref="AK33:AL33"/>
    <mergeCell ref="AO33:AP33"/>
    <mergeCell ref="AY33:BA33"/>
    <mergeCell ref="A34:L34"/>
    <mergeCell ref="M34:N34"/>
    <mergeCell ref="O34:Q34"/>
    <mergeCell ref="R34:T34"/>
    <mergeCell ref="U34:V34"/>
    <mergeCell ref="W34:X34"/>
    <mergeCell ref="AY36:BA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Y36:Z36"/>
    <mergeCell ref="AB36:AC36"/>
    <mergeCell ref="AE36:AF36"/>
    <mergeCell ref="AH36:AI36"/>
    <mergeCell ref="AK36:AL36"/>
    <mergeCell ref="AO36:AP36"/>
    <mergeCell ref="AH35:AI35"/>
    <mergeCell ref="AK35:AL35"/>
    <mergeCell ref="AO35:AP35"/>
    <mergeCell ref="AY35:BA35"/>
    <mergeCell ref="A36:L36"/>
    <mergeCell ref="M36:N36"/>
    <mergeCell ref="O36:Q36"/>
    <mergeCell ref="R36:T36"/>
    <mergeCell ref="U36:V36"/>
    <mergeCell ref="W36:X36"/>
    <mergeCell ref="AY38:BA38"/>
    <mergeCell ref="A39:L39"/>
    <mergeCell ref="M39:N39"/>
    <mergeCell ref="O39:Q39"/>
    <mergeCell ref="R39:T39"/>
    <mergeCell ref="U39:V39"/>
    <mergeCell ref="W39:X39"/>
    <mergeCell ref="Y39:Z39"/>
    <mergeCell ref="AB39:AC39"/>
    <mergeCell ref="AE39:AF39"/>
    <mergeCell ref="Y38:Z38"/>
    <mergeCell ref="AB38:AC38"/>
    <mergeCell ref="AE38:AF38"/>
    <mergeCell ref="AH38:AI38"/>
    <mergeCell ref="AK38:AL38"/>
    <mergeCell ref="AO38:AP38"/>
    <mergeCell ref="AH37:AI37"/>
    <mergeCell ref="AK37:AL37"/>
    <mergeCell ref="AO37:AP37"/>
    <mergeCell ref="AY37:BA37"/>
    <mergeCell ref="A38:L38"/>
    <mergeCell ref="M38:N38"/>
    <mergeCell ref="O38:Q38"/>
    <mergeCell ref="R38:T38"/>
    <mergeCell ref="U38:V38"/>
    <mergeCell ref="W38:X38"/>
    <mergeCell ref="AY40:BA40"/>
    <mergeCell ref="A41:L41"/>
    <mergeCell ref="M41:N41"/>
    <mergeCell ref="O41:Q41"/>
    <mergeCell ref="R41:T41"/>
    <mergeCell ref="U41:V41"/>
    <mergeCell ref="W41:X41"/>
    <mergeCell ref="Y41:Z41"/>
    <mergeCell ref="AB41:AC41"/>
    <mergeCell ref="AE41:AF41"/>
    <mergeCell ref="Y40:Z40"/>
    <mergeCell ref="AB40:AC40"/>
    <mergeCell ref="AE40:AF40"/>
    <mergeCell ref="AH40:AI40"/>
    <mergeCell ref="AK40:AL40"/>
    <mergeCell ref="AO40:AP40"/>
    <mergeCell ref="AH39:AI39"/>
    <mergeCell ref="AK39:AL39"/>
    <mergeCell ref="AO39:AP39"/>
    <mergeCell ref="AY39:BA39"/>
    <mergeCell ref="A40:L40"/>
    <mergeCell ref="M40:N40"/>
    <mergeCell ref="O40:Q40"/>
    <mergeCell ref="R40:T40"/>
    <mergeCell ref="U40:V40"/>
    <mergeCell ref="W40:X40"/>
    <mergeCell ref="AY42:BA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Y42:Z42"/>
    <mergeCell ref="AB42:AC42"/>
    <mergeCell ref="AE42:AF42"/>
    <mergeCell ref="AH42:AI42"/>
    <mergeCell ref="AK42:AL42"/>
    <mergeCell ref="AO42:AP42"/>
    <mergeCell ref="AH41:AI41"/>
    <mergeCell ref="AK41:AL41"/>
    <mergeCell ref="AO41:AP41"/>
    <mergeCell ref="AY41:BA41"/>
    <mergeCell ref="A42:L42"/>
    <mergeCell ref="M42:N42"/>
    <mergeCell ref="O42:Q42"/>
    <mergeCell ref="R42:T42"/>
    <mergeCell ref="U42:V42"/>
    <mergeCell ref="W42:X42"/>
    <mergeCell ref="AY44:BA44"/>
    <mergeCell ref="A45:L45"/>
    <mergeCell ref="M45:N45"/>
    <mergeCell ref="O45:Q45"/>
    <mergeCell ref="R45:T45"/>
    <mergeCell ref="U45:V45"/>
    <mergeCell ref="W45:X45"/>
    <mergeCell ref="Y45:Z45"/>
    <mergeCell ref="AB45:AC45"/>
    <mergeCell ref="AE45:AF45"/>
    <mergeCell ref="Y44:Z44"/>
    <mergeCell ref="AB44:AC44"/>
    <mergeCell ref="AE44:AF44"/>
    <mergeCell ref="AH44:AI44"/>
    <mergeCell ref="AK44:AL44"/>
    <mergeCell ref="AO44:AP44"/>
    <mergeCell ref="AH43:AI43"/>
    <mergeCell ref="AK43:AL43"/>
    <mergeCell ref="AO43:AP43"/>
    <mergeCell ref="AY43:BA43"/>
    <mergeCell ref="A44:L44"/>
    <mergeCell ref="M44:N44"/>
    <mergeCell ref="O44:Q44"/>
    <mergeCell ref="R44:T44"/>
    <mergeCell ref="U44:V44"/>
    <mergeCell ref="W44:X44"/>
    <mergeCell ref="AY46:BA46"/>
    <mergeCell ref="A47:L47"/>
    <mergeCell ref="M47:N47"/>
    <mergeCell ref="O47:Q47"/>
    <mergeCell ref="R47:T47"/>
    <mergeCell ref="U47:V47"/>
    <mergeCell ref="W47:X47"/>
    <mergeCell ref="Y47:Z47"/>
    <mergeCell ref="AB47:AC47"/>
    <mergeCell ref="AE47:AF47"/>
    <mergeCell ref="Y46:Z46"/>
    <mergeCell ref="AB46:AC46"/>
    <mergeCell ref="AE46:AF46"/>
    <mergeCell ref="AH46:AI46"/>
    <mergeCell ref="AK46:AL46"/>
    <mergeCell ref="AO46:AP46"/>
    <mergeCell ref="AH45:AI45"/>
    <mergeCell ref="AK45:AL45"/>
    <mergeCell ref="AO45:AP45"/>
    <mergeCell ref="AY45:BA45"/>
    <mergeCell ref="A46:L46"/>
    <mergeCell ref="M46:N46"/>
    <mergeCell ref="O46:Q46"/>
    <mergeCell ref="R46:T46"/>
    <mergeCell ref="U46:V46"/>
    <mergeCell ref="W46:X46"/>
    <mergeCell ref="AY48:BA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Y48:Z48"/>
    <mergeCell ref="AB48:AC48"/>
    <mergeCell ref="AE48:AF48"/>
    <mergeCell ref="AH48:AI48"/>
    <mergeCell ref="AK48:AL48"/>
    <mergeCell ref="AO48:AP48"/>
    <mergeCell ref="AH47:AI47"/>
    <mergeCell ref="AK47:AL47"/>
    <mergeCell ref="AO47:AP47"/>
    <mergeCell ref="AY47:BA47"/>
    <mergeCell ref="A48:L48"/>
    <mergeCell ref="M48:N48"/>
    <mergeCell ref="O48:Q48"/>
    <mergeCell ref="R48:T48"/>
    <mergeCell ref="U48:V48"/>
    <mergeCell ref="W48:X48"/>
    <mergeCell ref="AY50:BA50"/>
    <mergeCell ref="A51:L51"/>
    <mergeCell ref="M51:N51"/>
    <mergeCell ref="O51:Q51"/>
    <mergeCell ref="R51:T51"/>
    <mergeCell ref="U51:V51"/>
    <mergeCell ref="W51:X51"/>
    <mergeCell ref="Y51:Z51"/>
    <mergeCell ref="AB51:AC51"/>
    <mergeCell ref="AE51:AF51"/>
    <mergeCell ref="Y50:Z50"/>
    <mergeCell ref="AB50:AC50"/>
    <mergeCell ref="AE50:AF50"/>
    <mergeCell ref="AH50:AI50"/>
    <mergeCell ref="AK50:AL50"/>
    <mergeCell ref="AO50:AP50"/>
    <mergeCell ref="AH49:AI49"/>
    <mergeCell ref="AK49:AL49"/>
    <mergeCell ref="AO49:AP49"/>
    <mergeCell ref="AY49:BA49"/>
    <mergeCell ref="A50:L50"/>
    <mergeCell ref="M50:N50"/>
    <mergeCell ref="O50:Q50"/>
    <mergeCell ref="R50:T50"/>
    <mergeCell ref="U50:V50"/>
    <mergeCell ref="W50:X50"/>
    <mergeCell ref="AY52:BA52"/>
    <mergeCell ref="A53:L53"/>
    <mergeCell ref="M53:N53"/>
    <mergeCell ref="O53:Q53"/>
    <mergeCell ref="R53:T53"/>
    <mergeCell ref="U53:V53"/>
    <mergeCell ref="W53:X53"/>
    <mergeCell ref="Y53:Z53"/>
    <mergeCell ref="AB53:AC53"/>
    <mergeCell ref="AE53:AF53"/>
    <mergeCell ref="Y52:Z52"/>
    <mergeCell ref="AB52:AC52"/>
    <mergeCell ref="AE52:AF52"/>
    <mergeCell ref="AH52:AI52"/>
    <mergeCell ref="AK52:AL52"/>
    <mergeCell ref="AO52:AP52"/>
    <mergeCell ref="AH51:AI51"/>
    <mergeCell ref="AK51:AL51"/>
    <mergeCell ref="AO51:AP51"/>
    <mergeCell ref="AY51:BA51"/>
    <mergeCell ref="A52:L52"/>
    <mergeCell ref="M52:N52"/>
    <mergeCell ref="O52:Q52"/>
    <mergeCell ref="R52:T52"/>
    <mergeCell ref="U52:V52"/>
    <mergeCell ref="W52:X52"/>
    <mergeCell ref="AY54:BA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Y54:Z54"/>
    <mergeCell ref="AB54:AC54"/>
    <mergeCell ref="AE54:AF54"/>
    <mergeCell ref="AH54:AI54"/>
    <mergeCell ref="AK54:AL54"/>
    <mergeCell ref="AO54:AP54"/>
    <mergeCell ref="AH53:AI53"/>
    <mergeCell ref="AK53:AL53"/>
    <mergeCell ref="AO53:AP53"/>
    <mergeCell ref="AY53:BA53"/>
    <mergeCell ref="A54:L54"/>
    <mergeCell ref="M54:N54"/>
    <mergeCell ref="O54:Q54"/>
    <mergeCell ref="R54:T54"/>
    <mergeCell ref="U54:V54"/>
    <mergeCell ref="W54:X54"/>
    <mergeCell ref="AY56:BA56"/>
    <mergeCell ref="A57:L57"/>
    <mergeCell ref="M57:N57"/>
    <mergeCell ref="O57:Q57"/>
    <mergeCell ref="R57:T57"/>
    <mergeCell ref="U57:V57"/>
    <mergeCell ref="W57:X57"/>
    <mergeCell ref="Y57:Z57"/>
    <mergeCell ref="AB57:AC57"/>
    <mergeCell ref="AE57:AF57"/>
    <mergeCell ref="Y56:Z56"/>
    <mergeCell ref="AB56:AC56"/>
    <mergeCell ref="AE56:AF56"/>
    <mergeCell ref="AH56:AI56"/>
    <mergeCell ref="AK56:AL56"/>
    <mergeCell ref="AO56:AP56"/>
    <mergeCell ref="AH55:AI55"/>
    <mergeCell ref="AK55:AL55"/>
    <mergeCell ref="AO55:AP55"/>
    <mergeCell ref="AY55:BA55"/>
    <mergeCell ref="A56:L56"/>
    <mergeCell ref="M56:N56"/>
    <mergeCell ref="O56:Q56"/>
    <mergeCell ref="R56:T56"/>
    <mergeCell ref="U56:V56"/>
    <mergeCell ref="W56:X56"/>
    <mergeCell ref="AY58:BA58"/>
    <mergeCell ref="A59:L59"/>
    <mergeCell ref="M59:N59"/>
    <mergeCell ref="O59:Q59"/>
    <mergeCell ref="R59:T59"/>
    <mergeCell ref="U59:V59"/>
    <mergeCell ref="W59:X59"/>
    <mergeCell ref="Y59:Z59"/>
    <mergeCell ref="AB59:AC59"/>
    <mergeCell ref="AE59:AF59"/>
    <mergeCell ref="Y58:Z58"/>
    <mergeCell ref="AB58:AC58"/>
    <mergeCell ref="AE58:AF58"/>
    <mergeCell ref="AH58:AI58"/>
    <mergeCell ref="AK58:AL58"/>
    <mergeCell ref="AO58:AP58"/>
    <mergeCell ref="AH57:AI57"/>
    <mergeCell ref="AK57:AL57"/>
    <mergeCell ref="AO57:AP57"/>
    <mergeCell ref="AY57:BA57"/>
    <mergeCell ref="A58:L58"/>
    <mergeCell ref="M58:N58"/>
    <mergeCell ref="O58:Q58"/>
    <mergeCell ref="R58:T58"/>
    <mergeCell ref="U58:V58"/>
    <mergeCell ref="W58:X58"/>
    <mergeCell ref="AY60:BA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Y60:Z60"/>
    <mergeCell ref="AB60:AC60"/>
    <mergeCell ref="AE60:AF60"/>
    <mergeCell ref="AH60:AI60"/>
    <mergeCell ref="AK60:AL60"/>
    <mergeCell ref="AO60:AP60"/>
    <mergeCell ref="AH59:AI59"/>
    <mergeCell ref="AK59:AL59"/>
    <mergeCell ref="AO59:AP59"/>
    <mergeCell ref="AY59:BA59"/>
    <mergeCell ref="A60:L60"/>
    <mergeCell ref="M60:N60"/>
    <mergeCell ref="O60:Q60"/>
    <mergeCell ref="R60:T60"/>
    <mergeCell ref="U60:V60"/>
    <mergeCell ref="W60:X60"/>
    <mergeCell ref="AY62:BA62"/>
    <mergeCell ref="A63:L63"/>
    <mergeCell ref="M63:N63"/>
    <mergeCell ref="O63:Q63"/>
    <mergeCell ref="R63:T63"/>
    <mergeCell ref="U63:V63"/>
    <mergeCell ref="W63:X63"/>
    <mergeCell ref="Y63:Z63"/>
    <mergeCell ref="AB63:AC63"/>
    <mergeCell ref="AE63:AF63"/>
    <mergeCell ref="Y62:Z62"/>
    <mergeCell ref="AB62:AC62"/>
    <mergeCell ref="AE62:AF62"/>
    <mergeCell ref="AH62:AI62"/>
    <mergeCell ref="AK62:AL62"/>
    <mergeCell ref="AO62:AP62"/>
    <mergeCell ref="AH61:AI61"/>
    <mergeCell ref="AK61:AL61"/>
    <mergeCell ref="AO61:AP61"/>
    <mergeCell ref="AY61:BA61"/>
    <mergeCell ref="A62:L62"/>
    <mergeCell ref="M62:N62"/>
    <mergeCell ref="O62:Q62"/>
    <mergeCell ref="R62:T62"/>
    <mergeCell ref="U62:V62"/>
    <mergeCell ref="W62:X62"/>
    <mergeCell ref="AY64:BA64"/>
    <mergeCell ref="A65:L65"/>
    <mergeCell ref="M65:N65"/>
    <mergeCell ref="O65:Q65"/>
    <mergeCell ref="R65:T65"/>
    <mergeCell ref="U65:V65"/>
    <mergeCell ref="W65:X65"/>
    <mergeCell ref="Y65:Z65"/>
    <mergeCell ref="AB65:AC65"/>
    <mergeCell ref="AE65:AF65"/>
    <mergeCell ref="Y64:Z64"/>
    <mergeCell ref="AB64:AC64"/>
    <mergeCell ref="AE64:AF64"/>
    <mergeCell ref="AH64:AI64"/>
    <mergeCell ref="AK64:AL64"/>
    <mergeCell ref="AO64:AP64"/>
    <mergeCell ref="AH63:AI63"/>
    <mergeCell ref="AK63:AL63"/>
    <mergeCell ref="AO63:AP63"/>
    <mergeCell ref="AY63:BA63"/>
    <mergeCell ref="A64:L64"/>
    <mergeCell ref="M64:N64"/>
    <mergeCell ref="O64:Q64"/>
    <mergeCell ref="R64:T64"/>
    <mergeCell ref="U64:V64"/>
    <mergeCell ref="W64:X64"/>
    <mergeCell ref="AY66:BA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Y66:Z66"/>
    <mergeCell ref="AB66:AC66"/>
    <mergeCell ref="AE66:AF66"/>
    <mergeCell ref="AH66:AI66"/>
    <mergeCell ref="AK66:AL66"/>
    <mergeCell ref="AO66:AP66"/>
    <mergeCell ref="AH65:AI65"/>
    <mergeCell ref="AK65:AL65"/>
    <mergeCell ref="AO65:AP65"/>
    <mergeCell ref="AY65:BA65"/>
    <mergeCell ref="A66:L66"/>
    <mergeCell ref="M66:N66"/>
    <mergeCell ref="O66:Q66"/>
    <mergeCell ref="R66:T66"/>
    <mergeCell ref="U66:V66"/>
    <mergeCell ref="W66:X66"/>
    <mergeCell ref="AY68:BA68"/>
    <mergeCell ref="A69:L69"/>
    <mergeCell ref="M69:N69"/>
    <mergeCell ref="O69:Q69"/>
    <mergeCell ref="R69:T69"/>
    <mergeCell ref="U69:V69"/>
    <mergeCell ref="W69:X69"/>
    <mergeCell ref="Y69:Z69"/>
    <mergeCell ref="AB69:AC69"/>
    <mergeCell ref="AE69:AF69"/>
    <mergeCell ref="Y68:Z68"/>
    <mergeCell ref="AB68:AC68"/>
    <mergeCell ref="AE68:AF68"/>
    <mergeCell ref="AH68:AI68"/>
    <mergeCell ref="AK68:AL68"/>
    <mergeCell ref="AO68:AP68"/>
    <mergeCell ref="AH67:AI67"/>
    <mergeCell ref="AK67:AL67"/>
    <mergeCell ref="AO67:AP67"/>
    <mergeCell ref="AY67:BA67"/>
    <mergeCell ref="A68:L68"/>
    <mergeCell ref="M68:N68"/>
    <mergeCell ref="O68:Q68"/>
    <mergeCell ref="R68:T68"/>
    <mergeCell ref="U68:V68"/>
    <mergeCell ref="W68:X68"/>
    <mergeCell ref="AY70:BA70"/>
    <mergeCell ref="A71:L71"/>
    <mergeCell ref="M71:N71"/>
    <mergeCell ref="O71:Q71"/>
    <mergeCell ref="R71:T71"/>
    <mergeCell ref="U71:V71"/>
    <mergeCell ref="W71:X71"/>
    <mergeCell ref="Y71:Z71"/>
    <mergeCell ref="AB71:AC71"/>
    <mergeCell ref="AE71:AF71"/>
    <mergeCell ref="Y70:Z70"/>
    <mergeCell ref="AB70:AC70"/>
    <mergeCell ref="AE70:AF70"/>
    <mergeCell ref="AH70:AI70"/>
    <mergeCell ref="AK70:AL70"/>
    <mergeCell ref="AO70:AP70"/>
    <mergeCell ref="AH69:AI69"/>
    <mergeCell ref="AK69:AL69"/>
    <mergeCell ref="AO69:AP69"/>
    <mergeCell ref="AY69:BA69"/>
    <mergeCell ref="A70:L70"/>
    <mergeCell ref="M70:N70"/>
    <mergeCell ref="O70:Q70"/>
    <mergeCell ref="R70:T70"/>
    <mergeCell ref="U70:V70"/>
    <mergeCell ref="W70:X70"/>
    <mergeCell ref="AY72:BA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Y72:Z72"/>
    <mergeCell ref="AB72:AC72"/>
    <mergeCell ref="AE72:AF72"/>
    <mergeCell ref="AH72:AI72"/>
    <mergeCell ref="AK72:AL72"/>
    <mergeCell ref="AO72:AP72"/>
    <mergeCell ref="AH71:AI71"/>
    <mergeCell ref="AK71:AL71"/>
    <mergeCell ref="AO71:AP71"/>
    <mergeCell ref="AY71:BA71"/>
    <mergeCell ref="A72:L72"/>
    <mergeCell ref="M72:N72"/>
    <mergeCell ref="O72:Q72"/>
    <mergeCell ref="R72:T72"/>
    <mergeCell ref="U72:V72"/>
    <mergeCell ref="W72:X72"/>
    <mergeCell ref="AY74:BA74"/>
    <mergeCell ref="A75:L75"/>
    <mergeCell ref="M75:N75"/>
    <mergeCell ref="O75:Q75"/>
    <mergeCell ref="R75:T75"/>
    <mergeCell ref="U75:V75"/>
    <mergeCell ref="W75:X75"/>
    <mergeCell ref="Y75:Z75"/>
    <mergeCell ref="AB75:AC75"/>
    <mergeCell ref="AE75:AF75"/>
    <mergeCell ref="Y74:Z74"/>
    <mergeCell ref="AB74:AC74"/>
    <mergeCell ref="AE74:AF74"/>
    <mergeCell ref="AH74:AI74"/>
    <mergeCell ref="AK74:AL74"/>
    <mergeCell ref="AO74:AP74"/>
    <mergeCell ref="AH73:AI73"/>
    <mergeCell ref="AK73:AL73"/>
    <mergeCell ref="AO73:AP73"/>
    <mergeCell ref="AY73:BA73"/>
    <mergeCell ref="A74:L74"/>
    <mergeCell ref="M74:N74"/>
    <mergeCell ref="O74:Q74"/>
    <mergeCell ref="R74:T74"/>
    <mergeCell ref="U74:V74"/>
    <mergeCell ref="W74:X74"/>
    <mergeCell ref="AY76:BA76"/>
    <mergeCell ref="A77:L77"/>
    <mergeCell ref="M77:N77"/>
    <mergeCell ref="O77:Q77"/>
    <mergeCell ref="R77:T77"/>
    <mergeCell ref="U77:V77"/>
    <mergeCell ref="W77:X77"/>
    <mergeCell ref="Y77:Z77"/>
    <mergeCell ref="AB77:AC77"/>
    <mergeCell ref="AE77:AF77"/>
    <mergeCell ref="Y76:Z76"/>
    <mergeCell ref="AB76:AC76"/>
    <mergeCell ref="AE76:AF76"/>
    <mergeCell ref="AH76:AI76"/>
    <mergeCell ref="AK76:AL76"/>
    <mergeCell ref="AO76:AP76"/>
    <mergeCell ref="AH75:AI75"/>
    <mergeCell ref="AK75:AL75"/>
    <mergeCell ref="AO75:AP75"/>
    <mergeCell ref="AY75:BA75"/>
    <mergeCell ref="A76:L76"/>
    <mergeCell ref="M76:N76"/>
    <mergeCell ref="O76:Q76"/>
    <mergeCell ref="R76:T76"/>
    <mergeCell ref="U76:V76"/>
    <mergeCell ref="W76:X76"/>
    <mergeCell ref="AY78:BA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Y78:Z78"/>
    <mergeCell ref="AB78:AC78"/>
    <mergeCell ref="AE78:AF78"/>
    <mergeCell ref="AH78:AI78"/>
    <mergeCell ref="AK78:AL78"/>
    <mergeCell ref="AO78:AP78"/>
    <mergeCell ref="AH77:AI77"/>
    <mergeCell ref="AK77:AL77"/>
    <mergeCell ref="AO77:AP77"/>
    <mergeCell ref="AY77:BA77"/>
    <mergeCell ref="A78:L78"/>
    <mergeCell ref="M78:N78"/>
    <mergeCell ref="O78:Q78"/>
    <mergeCell ref="R78:T78"/>
    <mergeCell ref="U78:V78"/>
    <mergeCell ref="W78:X78"/>
    <mergeCell ref="AY80:BA80"/>
    <mergeCell ref="A81:L81"/>
    <mergeCell ref="M81:N81"/>
    <mergeCell ref="O81:Q81"/>
    <mergeCell ref="R81:T81"/>
    <mergeCell ref="U81:V81"/>
    <mergeCell ref="W81:X81"/>
    <mergeCell ref="Y81:Z81"/>
    <mergeCell ref="AB81:AC81"/>
    <mergeCell ref="AE81:AF81"/>
    <mergeCell ref="Y80:Z80"/>
    <mergeCell ref="AB80:AC80"/>
    <mergeCell ref="AE80:AF80"/>
    <mergeCell ref="AH80:AI80"/>
    <mergeCell ref="AK80:AL80"/>
    <mergeCell ref="AO80:AP80"/>
    <mergeCell ref="AH79:AI79"/>
    <mergeCell ref="AK79:AL79"/>
    <mergeCell ref="AO79:AP79"/>
    <mergeCell ref="AY79:BA79"/>
    <mergeCell ref="A80:L80"/>
    <mergeCell ref="M80:N80"/>
    <mergeCell ref="O80:Q80"/>
    <mergeCell ref="R80:T80"/>
    <mergeCell ref="U80:V80"/>
    <mergeCell ref="W80:X80"/>
    <mergeCell ref="AY82:BA82"/>
    <mergeCell ref="A83:L83"/>
    <mergeCell ref="M83:N83"/>
    <mergeCell ref="O83:Q83"/>
    <mergeCell ref="R83:T83"/>
    <mergeCell ref="U83:V83"/>
    <mergeCell ref="W83:X83"/>
    <mergeCell ref="Y83:Z83"/>
    <mergeCell ref="AB83:AC83"/>
    <mergeCell ref="AE83:AF83"/>
    <mergeCell ref="Y82:Z82"/>
    <mergeCell ref="AB82:AC82"/>
    <mergeCell ref="AE82:AF82"/>
    <mergeCell ref="AH82:AI82"/>
    <mergeCell ref="AK82:AL82"/>
    <mergeCell ref="AO82:AP82"/>
    <mergeCell ref="AH81:AI81"/>
    <mergeCell ref="AK81:AL81"/>
    <mergeCell ref="AO81:AP81"/>
    <mergeCell ref="AY81:BA81"/>
    <mergeCell ref="A82:L82"/>
    <mergeCell ref="M82:N82"/>
    <mergeCell ref="O82:Q82"/>
    <mergeCell ref="R82:T82"/>
    <mergeCell ref="U82:V82"/>
    <mergeCell ref="W82:X82"/>
    <mergeCell ref="AY84:BA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Y84:Z84"/>
    <mergeCell ref="AB84:AC84"/>
    <mergeCell ref="AE84:AF84"/>
    <mergeCell ref="AH84:AI84"/>
    <mergeCell ref="AK84:AL84"/>
    <mergeCell ref="AO84:AP84"/>
    <mergeCell ref="AH83:AI83"/>
    <mergeCell ref="AK83:AL83"/>
    <mergeCell ref="AO83:AP83"/>
    <mergeCell ref="AY83:BA83"/>
    <mergeCell ref="A84:L84"/>
    <mergeCell ref="M84:N84"/>
    <mergeCell ref="O84:Q84"/>
    <mergeCell ref="R84:T84"/>
    <mergeCell ref="U84:V84"/>
    <mergeCell ref="W84:X84"/>
    <mergeCell ref="AY86:BA86"/>
    <mergeCell ref="A87:L87"/>
    <mergeCell ref="M87:N87"/>
    <mergeCell ref="O87:Q87"/>
    <mergeCell ref="R87:T87"/>
    <mergeCell ref="U87:V87"/>
    <mergeCell ref="W87:X87"/>
    <mergeCell ref="Y87:Z87"/>
    <mergeCell ref="AB87:AC87"/>
    <mergeCell ref="AE87:AF87"/>
    <mergeCell ref="Y86:Z86"/>
    <mergeCell ref="AB86:AC86"/>
    <mergeCell ref="AE86:AF86"/>
    <mergeCell ref="AH86:AI86"/>
    <mergeCell ref="AK86:AL86"/>
    <mergeCell ref="AO86:AP86"/>
    <mergeCell ref="AH85:AI85"/>
    <mergeCell ref="AK85:AL85"/>
    <mergeCell ref="AO85:AP85"/>
    <mergeCell ref="AY85:BA85"/>
    <mergeCell ref="A86:L86"/>
    <mergeCell ref="M86:N86"/>
    <mergeCell ref="O86:Q86"/>
    <mergeCell ref="R86:T86"/>
    <mergeCell ref="U86:V86"/>
    <mergeCell ref="W86:X86"/>
    <mergeCell ref="AY88:BA88"/>
    <mergeCell ref="A89:L89"/>
    <mergeCell ref="M89:N89"/>
    <mergeCell ref="O89:Q89"/>
    <mergeCell ref="R89:T89"/>
    <mergeCell ref="U89:V89"/>
    <mergeCell ref="W89:X89"/>
    <mergeCell ref="Y89:Z89"/>
    <mergeCell ref="AB89:AC89"/>
    <mergeCell ref="AE89:AF89"/>
    <mergeCell ref="Y88:Z88"/>
    <mergeCell ref="AB88:AC88"/>
    <mergeCell ref="AE88:AF88"/>
    <mergeCell ref="AH88:AI88"/>
    <mergeCell ref="AK88:AL88"/>
    <mergeCell ref="AO88:AP88"/>
    <mergeCell ref="AH87:AI87"/>
    <mergeCell ref="AK87:AL87"/>
    <mergeCell ref="AO87:AP87"/>
    <mergeCell ref="AY87:BA87"/>
    <mergeCell ref="A88:L88"/>
    <mergeCell ref="M88:N88"/>
    <mergeCell ref="O88:Q88"/>
    <mergeCell ref="R88:T88"/>
    <mergeCell ref="U88:V88"/>
    <mergeCell ref="W88:X88"/>
    <mergeCell ref="AY90:BA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Y90:Z90"/>
    <mergeCell ref="AB90:AC90"/>
    <mergeCell ref="AE90:AF90"/>
    <mergeCell ref="AH90:AI90"/>
    <mergeCell ref="AK90:AL90"/>
    <mergeCell ref="AO90:AP90"/>
    <mergeCell ref="AH89:AI89"/>
    <mergeCell ref="AK89:AL89"/>
    <mergeCell ref="AO89:AP89"/>
    <mergeCell ref="AY89:BA89"/>
    <mergeCell ref="A90:L90"/>
    <mergeCell ref="M90:N90"/>
    <mergeCell ref="O90:Q90"/>
    <mergeCell ref="R90:T90"/>
    <mergeCell ref="U90:V90"/>
    <mergeCell ref="W90:X90"/>
    <mergeCell ref="AY92:BA92"/>
    <mergeCell ref="A93:L93"/>
    <mergeCell ref="M93:N93"/>
    <mergeCell ref="O93:Q93"/>
    <mergeCell ref="R93:T93"/>
    <mergeCell ref="U93:V93"/>
    <mergeCell ref="W93:X93"/>
    <mergeCell ref="Y93:Z93"/>
    <mergeCell ref="AB93:AC93"/>
    <mergeCell ref="AE93:AF93"/>
    <mergeCell ref="Y92:Z92"/>
    <mergeCell ref="AB92:AC92"/>
    <mergeCell ref="AE92:AF92"/>
    <mergeCell ref="AH92:AI92"/>
    <mergeCell ref="AK92:AL92"/>
    <mergeCell ref="AO92:AP92"/>
    <mergeCell ref="AH91:AI91"/>
    <mergeCell ref="AK91:AL91"/>
    <mergeCell ref="AO91:AP91"/>
    <mergeCell ref="AY91:BA91"/>
    <mergeCell ref="A92:L92"/>
    <mergeCell ref="M92:N92"/>
    <mergeCell ref="O92:Q92"/>
    <mergeCell ref="R92:T92"/>
    <mergeCell ref="U92:V92"/>
    <mergeCell ref="W92:X92"/>
    <mergeCell ref="AY94:BA94"/>
    <mergeCell ref="A95:L95"/>
    <mergeCell ref="M95:N95"/>
    <mergeCell ref="O95:Q95"/>
    <mergeCell ref="R95:T95"/>
    <mergeCell ref="U95:V95"/>
    <mergeCell ref="W95:X95"/>
    <mergeCell ref="Y95:Z95"/>
    <mergeCell ref="AB95:AC95"/>
    <mergeCell ref="AE95:AF95"/>
    <mergeCell ref="Y94:Z94"/>
    <mergeCell ref="AB94:AC94"/>
    <mergeCell ref="AE94:AF94"/>
    <mergeCell ref="AH94:AI94"/>
    <mergeCell ref="AK94:AL94"/>
    <mergeCell ref="AO94:AP94"/>
    <mergeCell ref="AH93:AI93"/>
    <mergeCell ref="AK93:AL93"/>
    <mergeCell ref="AO93:AP93"/>
    <mergeCell ref="AY93:BA93"/>
    <mergeCell ref="A94:L94"/>
    <mergeCell ref="M94:N94"/>
    <mergeCell ref="O94:Q94"/>
    <mergeCell ref="R94:T94"/>
    <mergeCell ref="U94:V94"/>
    <mergeCell ref="W94:X94"/>
    <mergeCell ref="AY96:BA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Y96:Z96"/>
    <mergeCell ref="AB96:AC96"/>
    <mergeCell ref="AE96:AF96"/>
    <mergeCell ref="AH96:AI96"/>
    <mergeCell ref="AK96:AL96"/>
    <mergeCell ref="AO96:AP96"/>
    <mergeCell ref="AH95:AI95"/>
    <mergeCell ref="AK95:AL95"/>
    <mergeCell ref="AO95:AP95"/>
    <mergeCell ref="AY95:BA95"/>
    <mergeCell ref="B96:L96"/>
    <mergeCell ref="M96:N96"/>
    <mergeCell ref="O96:Q96"/>
    <mergeCell ref="R96:T96"/>
    <mergeCell ref="U96:V96"/>
    <mergeCell ref="W96:X96"/>
    <mergeCell ref="AY98:BA98"/>
    <mergeCell ref="A99:L99"/>
    <mergeCell ref="M99:N99"/>
    <mergeCell ref="O99:Q99"/>
    <mergeCell ref="R99:T99"/>
    <mergeCell ref="U99:V99"/>
    <mergeCell ref="W99:X99"/>
    <mergeCell ref="Y99:Z99"/>
    <mergeCell ref="AB99:AC99"/>
    <mergeCell ref="AE99:AF99"/>
    <mergeCell ref="Y98:Z98"/>
    <mergeCell ref="AB98:AC98"/>
    <mergeCell ref="AE98:AF98"/>
    <mergeCell ref="AH98:AI98"/>
    <mergeCell ref="AK98:AL98"/>
    <mergeCell ref="AO98:AP98"/>
    <mergeCell ref="AH97:AI97"/>
    <mergeCell ref="AK97:AL97"/>
    <mergeCell ref="AO97:AP97"/>
    <mergeCell ref="AY97:BA97"/>
    <mergeCell ref="A98:L98"/>
    <mergeCell ref="M98:N98"/>
    <mergeCell ref="O98:Q98"/>
    <mergeCell ref="R98:T98"/>
    <mergeCell ref="U98:V98"/>
    <mergeCell ref="W98:X98"/>
    <mergeCell ref="AY100:BA100"/>
    <mergeCell ref="A101:L101"/>
    <mergeCell ref="M101:N101"/>
    <mergeCell ref="O101:Q101"/>
    <mergeCell ref="R101:T101"/>
    <mergeCell ref="U101:V101"/>
    <mergeCell ref="W101:X101"/>
    <mergeCell ref="Y101:Z101"/>
    <mergeCell ref="AB101:AC101"/>
    <mergeCell ref="AE101:AF101"/>
    <mergeCell ref="Y100:Z100"/>
    <mergeCell ref="AB100:AC100"/>
    <mergeCell ref="AE100:AF100"/>
    <mergeCell ref="AH100:AI100"/>
    <mergeCell ref="AK100:AL100"/>
    <mergeCell ref="AO100:AP100"/>
    <mergeCell ref="AH99:AI99"/>
    <mergeCell ref="AK99:AL99"/>
    <mergeCell ref="AO99:AP99"/>
    <mergeCell ref="AY99:BA99"/>
    <mergeCell ref="A100:L100"/>
    <mergeCell ref="M100:N100"/>
    <mergeCell ref="O100:Q100"/>
    <mergeCell ref="R100:T100"/>
    <mergeCell ref="U100:V100"/>
    <mergeCell ref="W100:X100"/>
    <mergeCell ref="AY102:BA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Y102:Z102"/>
    <mergeCell ref="AB102:AC102"/>
    <mergeCell ref="AE102:AF102"/>
    <mergeCell ref="AH102:AI102"/>
    <mergeCell ref="AK102:AL102"/>
    <mergeCell ref="AO102:AP102"/>
    <mergeCell ref="AH101:AI101"/>
    <mergeCell ref="AK101:AL101"/>
    <mergeCell ref="AO101:AP101"/>
    <mergeCell ref="AY101:BA101"/>
    <mergeCell ref="A102:L102"/>
    <mergeCell ref="M102:N102"/>
    <mergeCell ref="O102:Q102"/>
    <mergeCell ref="R102:T102"/>
    <mergeCell ref="U102:V102"/>
    <mergeCell ref="W102:X102"/>
    <mergeCell ref="AY104:BA104"/>
    <mergeCell ref="A105:L105"/>
    <mergeCell ref="M105:N105"/>
    <mergeCell ref="O105:Q105"/>
    <mergeCell ref="R105:T105"/>
    <mergeCell ref="U105:V105"/>
    <mergeCell ref="W105:X105"/>
    <mergeCell ref="Y105:Z105"/>
    <mergeCell ref="AB105:AC105"/>
    <mergeCell ref="AE105:AF105"/>
    <mergeCell ref="Y104:Z104"/>
    <mergeCell ref="AB104:AC104"/>
    <mergeCell ref="AE104:AF104"/>
    <mergeCell ref="AH104:AI104"/>
    <mergeCell ref="AK104:AL104"/>
    <mergeCell ref="AO104:AP104"/>
    <mergeCell ref="AH103:AI103"/>
    <mergeCell ref="AK103:AL103"/>
    <mergeCell ref="AO103:AP103"/>
    <mergeCell ref="AY103:BA103"/>
    <mergeCell ref="A104:L104"/>
    <mergeCell ref="M104:N104"/>
    <mergeCell ref="O104:Q104"/>
    <mergeCell ref="R104:T104"/>
    <mergeCell ref="U104:V104"/>
    <mergeCell ref="W104:X104"/>
    <mergeCell ref="AY106:BA106"/>
    <mergeCell ref="A107:L107"/>
    <mergeCell ref="M107:N107"/>
    <mergeCell ref="O107:Q107"/>
    <mergeCell ref="R107:T107"/>
    <mergeCell ref="U107:V107"/>
    <mergeCell ref="W107:X107"/>
    <mergeCell ref="Y107:Z107"/>
    <mergeCell ref="AB107:AC107"/>
    <mergeCell ref="AE107:AF107"/>
    <mergeCell ref="Y106:Z106"/>
    <mergeCell ref="AB106:AC106"/>
    <mergeCell ref="AE106:AF106"/>
    <mergeCell ref="AH106:AI106"/>
    <mergeCell ref="AK106:AL106"/>
    <mergeCell ref="AO106:AP106"/>
    <mergeCell ref="AH105:AI105"/>
    <mergeCell ref="AK105:AL105"/>
    <mergeCell ref="AO105:AP105"/>
    <mergeCell ref="AY105:BA105"/>
    <mergeCell ref="A106:L106"/>
    <mergeCell ref="M106:N106"/>
    <mergeCell ref="O106:Q106"/>
    <mergeCell ref="R106:T106"/>
    <mergeCell ref="U106:V106"/>
    <mergeCell ref="W106:X106"/>
    <mergeCell ref="AY108:BA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Y108:Z108"/>
    <mergeCell ref="AB108:AC108"/>
    <mergeCell ref="AE108:AF108"/>
    <mergeCell ref="AH108:AI108"/>
    <mergeCell ref="AK108:AL108"/>
    <mergeCell ref="AO108:AP108"/>
    <mergeCell ref="AH107:AI107"/>
    <mergeCell ref="AK107:AL107"/>
    <mergeCell ref="AO107:AP107"/>
    <mergeCell ref="AY107:BA107"/>
    <mergeCell ref="A108:L108"/>
    <mergeCell ref="M108:N108"/>
    <mergeCell ref="O108:Q108"/>
    <mergeCell ref="R108:T108"/>
    <mergeCell ref="U108:V108"/>
    <mergeCell ref="W108:X108"/>
    <mergeCell ref="AY110:BA110"/>
    <mergeCell ref="A111:L111"/>
    <mergeCell ref="M111:N111"/>
    <mergeCell ref="O111:Q111"/>
    <mergeCell ref="R111:T111"/>
    <mergeCell ref="U111:V111"/>
    <mergeCell ref="W111:X111"/>
    <mergeCell ref="Y111:Z111"/>
    <mergeCell ref="AB111:AC111"/>
    <mergeCell ref="AE111:AF111"/>
    <mergeCell ref="Y110:Z110"/>
    <mergeCell ref="AB110:AC110"/>
    <mergeCell ref="AE110:AF110"/>
    <mergeCell ref="AH110:AI110"/>
    <mergeCell ref="AK110:AL110"/>
    <mergeCell ref="AO110:AP110"/>
    <mergeCell ref="AH109:AI109"/>
    <mergeCell ref="AK109:AL109"/>
    <mergeCell ref="AO109:AP109"/>
    <mergeCell ref="AY109:BA109"/>
    <mergeCell ref="A110:L110"/>
    <mergeCell ref="M110:N110"/>
    <mergeCell ref="O110:Q110"/>
    <mergeCell ref="R110:T110"/>
    <mergeCell ref="U110:V110"/>
    <mergeCell ref="W110:X110"/>
    <mergeCell ref="AY112:BA112"/>
    <mergeCell ref="A113:L113"/>
    <mergeCell ref="M113:N113"/>
    <mergeCell ref="O113:Q113"/>
    <mergeCell ref="R113:T113"/>
    <mergeCell ref="U113:V113"/>
    <mergeCell ref="W113:X113"/>
    <mergeCell ref="Y113:Z113"/>
    <mergeCell ref="AB113:AC113"/>
    <mergeCell ref="AE113:AF113"/>
    <mergeCell ref="Y112:Z112"/>
    <mergeCell ref="AB112:AC112"/>
    <mergeCell ref="AE112:AF112"/>
    <mergeCell ref="AH112:AI112"/>
    <mergeCell ref="AK112:AL112"/>
    <mergeCell ref="AO112:AP112"/>
    <mergeCell ref="AH111:AI111"/>
    <mergeCell ref="AK111:AL111"/>
    <mergeCell ref="AO111:AP111"/>
    <mergeCell ref="AY111:BA111"/>
    <mergeCell ref="A112:L112"/>
    <mergeCell ref="M112:N112"/>
    <mergeCell ref="O112:Q112"/>
    <mergeCell ref="R112:T112"/>
    <mergeCell ref="U112:V112"/>
    <mergeCell ref="W112:X112"/>
    <mergeCell ref="AY114:BA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Y114:Z114"/>
    <mergeCell ref="AB114:AC114"/>
    <mergeCell ref="AE114:AF114"/>
    <mergeCell ref="AH114:AI114"/>
    <mergeCell ref="AK114:AL114"/>
    <mergeCell ref="AO114:AP114"/>
    <mergeCell ref="AH113:AI113"/>
    <mergeCell ref="AK113:AL113"/>
    <mergeCell ref="AO113:AP113"/>
    <mergeCell ref="AY113:BA113"/>
    <mergeCell ref="A114:L114"/>
    <mergeCell ref="M114:N114"/>
    <mergeCell ref="O114:Q114"/>
    <mergeCell ref="R114:T114"/>
    <mergeCell ref="U114:V114"/>
    <mergeCell ref="W114:X114"/>
    <mergeCell ref="AY116:BA116"/>
    <mergeCell ref="A117:L117"/>
    <mergeCell ref="M117:N117"/>
    <mergeCell ref="O117:Q117"/>
    <mergeCell ref="R117:T117"/>
    <mergeCell ref="U117:V117"/>
    <mergeCell ref="W117:X117"/>
    <mergeCell ref="Y117:Z117"/>
    <mergeCell ref="AB117:AC117"/>
    <mergeCell ref="AE117:AF117"/>
    <mergeCell ref="Y116:Z116"/>
    <mergeCell ref="AB116:AC116"/>
    <mergeCell ref="AE116:AF116"/>
    <mergeCell ref="AH116:AI116"/>
    <mergeCell ref="AK116:AL116"/>
    <mergeCell ref="AO116:AP116"/>
    <mergeCell ref="AH115:AI115"/>
    <mergeCell ref="AK115:AL115"/>
    <mergeCell ref="AO115:AP115"/>
    <mergeCell ref="AY115:BA115"/>
    <mergeCell ref="B116:L116"/>
    <mergeCell ref="M116:N116"/>
    <mergeCell ref="O116:Q116"/>
    <mergeCell ref="R116:T116"/>
    <mergeCell ref="U116:V116"/>
    <mergeCell ref="W116:X116"/>
    <mergeCell ref="AY118:BA118"/>
    <mergeCell ref="A119:L119"/>
    <mergeCell ref="M119:N119"/>
    <mergeCell ref="O119:Q119"/>
    <mergeCell ref="R119:T119"/>
    <mergeCell ref="U119:V119"/>
    <mergeCell ref="W119:X119"/>
    <mergeCell ref="Y119:Z119"/>
    <mergeCell ref="AB119:AC119"/>
    <mergeCell ref="AE119:AF119"/>
    <mergeCell ref="Y118:Z118"/>
    <mergeCell ref="AB118:AC118"/>
    <mergeCell ref="AE118:AF118"/>
    <mergeCell ref="AH118:AI118"/>
    <mergeCell ref="AK118:AL118"/>
    <mergeCell ref="AO118:AP118"/>
    <mergeCell ref="AH117:AI117"/>
    <mergeCell ref="AK117:AL117"/>
    <mergeCell ref="AO117:AP117"/>
    <mergeCell ref="AY117:BA117"/>
    <mergeCell ref="A118:L118"/>
    <mergeCell ref="M118:N118"/>
    <mergeCell ref="O118:Q118"/>
    <mergeCell ref="R118:T118"/>
    <mergeCell ref="U118:V118"/>
    <mergeCell ref="W118:X118"/>
    <mergeCell ref="AY120:BA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Y120:Z120"/>
    <mergeCell ref="AB120:AC120"/>
    <mergeCell ref="AE120:AF120"/>
    <mergeCell ref="AH120:AI120"/>
    <mergeCell ref="AK120:AL120"/>
    <mergeCell ref="AO120:AP120"/>
    <mergeCell ref="AH119:AI119"/>
    <mergeCell ref="AK119:AL119"/>
    <mergeCell ref="AO119:AP119"/>
    <mergeCell ref="AY119:BA119"/>
    <mergeCell ref="A120:L120"/>
    <mergeCell ref="M120:N120"/>
    <mergeCell ref="O120:Q120"/>
    <mergeCell ref="R120:T120"/>
    <mergeCell ref="U120:V120"/>
    <mergeCell ref="W120:X120"/>
    <mergeCell ref="AY122:BA122"/>
    <mergeCell ref="B123:L123"/>
    <mergeCell ref="M123:N123"/>
    <mergeCell ref="O123:Q123"/>
    <mergeCell ref="R123:T123"/>
    <mergeCell ref="U123:V123"/>
    <mergeCell ref="W123:X123"/>
    <mergeCell ref="Y123:Z123"/>
    <mergeCell ref="AB123:AC123"/>
    <mergeCell ref="AE123:AF123"/>
    <mergeCell ref="Y122:Z122"/>
    <mergeCell ref="AB122:AC122"/>
    <mergeCell ref="AE122:AF122"/>
    <mergeCell ref="AH122:AI122"/>
    <mergeCell ref="AK122:AL122"/>
    <mergeCell ref="AO122:AP122"/>
    <mergeCell ref="AH121:AI121"/>
    <mergeCell ref="AK121:AL121"/>
    <mergeCell ref="AO121:AP121"/>
    <mergeCell ref="AY121:BA121"/>
    <mergeCell ref="A122:L122"/>
    <mergeCell ref="M122:N122"/>
    <mergeCell ref="O122:Q122"/>
    <mergeCell ref="R122:T122"/>
    <mergeCell ref="U122:V122"/>
    <mergeCell ref="W122:X122"/>
    <mergeCell ref="AY124:BA124"/>
    <mergeCell ref="A125:L125"/>
    <mergeCell ref="M125:N125"/>
    <mergeCell ref="O125:Q125"/>
    <mergeCell ref="R125:T125"/>
    <mergeCell ref="U125:V125"/>
    <mergeCell ref="W125:X125"/>
    <mergeCell ref="Y125:Z125"/>
    <mergeCell ref="AB125:AC125"/>
    <mergeCell ref="AE125:AF125"/>
    <mergeCell ref="Y124:Z124"/>
    <mergeCell ref="AB124:AC124"/>
    <mergeCell ref="AE124:AF124"/>
    <mergeCell ref="AH124:AI124"/>
    <mergeCell ref="AK124:AL124"/>
    <mergeCell ref="AO124:AP124"/>
    <mergeCell ref="AH123:AI123"/>
    <mergeCell ref="AK123:AL123"/>
    <mergeCell ref="AO123:AP123"/>
    <mergeCell ref="AY123:BA123"/>
    <mergeCell ref="B124:L124"/>
    <mergeCell ref="M124:N124"/>
    <mergeCell ref="O124:Q124"/>
    <mergeCell ref="R124:T124"/>
    <mergeCell ref="U124:V124"/>
    <mergeCell ref="W124:X124"/>
    <mergeCell ref="AY126:BA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Y126:Z126"/>
    <mergeCell ref="AB126:AC126"/>
    <mergeCell ref="AE126:AF126"/>
    <mergeCell ref="AH126:AI126"/>
    <mergeCell ref="AK126:AL126"/>
    <mergeCell ref="AO126:AP126"/>
    <mergeCell ref="AH125:AI125"/>
    <mergeCell ref="AK125:AL125"/>
    <mergeCell ref="AO125:AP125"/>
    <mergeCell ref="AY125:BA125"/>
    <mergeCell ref="B126:L126"/>
    <mergeCell ref="M126:N126"/>
    <mergeCell ref="O126:Q126"/>
    <mergeCell ref="R126:T126"/>
    <mergeCell ref="U126:V126"/>
    <mergeCell ref="W126:X126"/>
    <mergeCell ref="AY128:BA128"/>
    <mergeCell ref="B129:L129"/>
    <mergeCell ref="M129:N129"/>
    <mergeCell ref="O129:Q129"/>
    <mergeCell ref="R129:T129"/>
    <mergeCell ref="U129:V129"/>
    <mergeCell ref="W129:X129"/>
    <mergeCell ref="Y129:Z129"/>
    <mergeCell ref="AB129:AC129"/>
    <mergeCell ref="AE129:AF129"/>
    <mergeCell ref="Y128:Z128"/>
    <mergeCell ref="AB128:AC128"/>
    <mergeCell ref="AE128:AF128"/>
    <mergeCell ref="AH128:AI128"/>
    <mergeCell ref="AK128:AL128"/>
    <mergeCell ref="AO128:AP128"/>
    <mergeCell ref="AH127:AI127"/>
    <mergeCell ref="AK127:AL127"/>
    <mergeCell ref="AO127:AP127"/>
    <mergeCell ref="AY127:BA127"/>
    <mergeCell ref="B128:L128"/>
    <mergeCell ref="M128:N128"/>
    <mergeCell ref="O128:Q128"/>
    <mergeCell ref="R128:T128"/>
    <mergeCell ref="U128:V128"/>
    <mergeCell ref="W128:X128"/>
    <mergeCell ref="AY130:BA130"/>
    <mergeCell ref="A131:L131"/>
    <mergeCell ref="M131:N131"/>
    <mergeCell ref="O131:Q131"/>
    <mergeCell ref="R131:T131"/>
    <mergeCell ref="U131:V131"/>
    <mergeCell ref="W131:X131"/>
    <mergeCell ref="Y131:Z131"/>
    <mergeCell ref="AB131:AC131"/>
    <mergeCell ref="AE131:AF131"/>
    <mergeCell ref="Y130:Z130"/>
    <mergeCell ref="AB130:AC130"/>
    <mergeCell ref="AE130:AF130"/>
    <mergeCell ref="AH130:AI130"/>
    <mergeCell ref="AK130:AL130"/>
    <mergeCell ref="AO130:AP130"/>
    <mergeCell ref="AH129:AI129"/>
    <mergeCell ref="AK129:AL129"/>
    <mergeCell ref="AO129:AP129"/>
    <mergeCell ref="AY129:BA129"/>
    <mergeCell ref="A130:L130"/>
    <mergeCell ref="M130:N130"/>
    <mergeCell ref="O130:Q130"/>
    <mergeCell ref="R130:T130"/>
    <mergeCell ref="U130:V130"/>
    <mergeCell ref="W130:X130"/>
    <mergeCell ref="AY132:BA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Y132:Z132"/>
    <mergeCell ref="AB132:AC132"/>
    <mergeCell ref="AE132:AF132"/>
    <mergeCell ref="AH132:AI132"/>
    <mergeCell ref="AK132:AL132"/>
    <mergeCell ref="AO132:AP132"/>
    <mergeCell ref="AH131:AI131"/>
    <mergeCell ref="AK131:AL131"/>
    <mergeCell ref="AO131:AP131"/>
    <mergeCell ref="AY131:BA131"/>
    <mergeCell ref="A132:L132"/>
    <mergeCell ref="M132:N132"/>
    <mergeCell ref="O132:Q132"/>
    <mergeCell ref="R132:T132"/>
    <mergeCell ref="U132:V132"/>
    <mergeCell ref="W132:X132"/>
    <mergeCell ref="AY134:BA134"/>
    <mergeCell ref="A135:L135"/>
    <mergeCell ref="M135:N135"/>
    <mergeCell ref="O135:Q135"/>
    <mergeCell ref="R135:T135"/>
    <mergeCell ref="U135:V135"/>
    <mergeCell ref="W135:X135"/>
    <mergeCell ref="Y135:Z135"/>
    <mergeCell ref="AB135:AC135"/>
    <mergeCell ref="AE135:AF135"/>
    <mergeCell ref="Y134:Z134"/>
    <mergeCell ref="AB134:AC134"/>
    <mergeCell ref="AE134:AF134"/>
    <mergeCell ref="AH134:AI134"/>
    <mergeCell ref="AK134:AL134"/>
    <mergeCell ref="AO134:AP134"/>
    <mergeCell ref="AH133:AI133"/>
    <mergeCell ref="AK133:AL133"/>
    <mergeCell ref="AO133:AP133"/>
    <mergeCell ref="AY133:BA133"/>
    <mergeCell ref="A134:L134"/>
    <mergeCell ref="M134:N134"/>
    <mergeCell ref="O134:Q134"/>
    <mergeCell ref="R134:T134"/>
    <mergeCell ref="U134:V134"/>
    <mergeCell ref="W134:X134"/>
    <mergeCell ref="AY136:BA136"/>
    <mergeCell ref="A137:L137"/>
    <mergeCell ref="M137:N137"/>
    <mergeCell ref="O137:Q137"/>
    <mergeCell ref="R137:T137"/>
    <mergeCell ref="U137:V137"/>
    <mergeCell ref="W137:X137"/>
    <mergeCell ref="Y137:Z137"/>
    <mergeCell ref="AB137:AC137"/>
    <mergeCell ref="AE137:AF137"/>
    <mergeCell ref="Y136:Z136"/>
    <mergeCell ref="AB136:AC136"/>
    <mergeCell ref="AE136:AF136"/>
    <mergeCell ref="AH136:AI136"/>
    <mergeCell ref="AK136:AL136"/>
    <mergeCell ref="AO136:AP136"/>
    <mergeCell ref="AH135:AI135"/>
    <mergeCell ref="AK135:AL135"/>
    <mergeCell ref="AO135:AP135"/>
    <mergeCell ref="AY135:BA135"/>
    <mergeCell ref="A136:L136"/>
    <mergeCell ref="M136:N136"/>
    <mergeCell ref="O136:Q136"/>
    <mergeCell ref="R136:T136"/>
    <mergeCell ref="U136:V136"/>
    <mergeCell ref="W136:X136"/>
    <mergeCell ref="AY138:BA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Y138:Z138"/>
    <mergeCell ref="AB138:AC138"/>
    <mergeCell ref="AE138:AF138"/>
    <mergeCell ref="AH138:AI138"/>
    <mergeCell ref="AK138:AL138"/>
    <mergeCell ref="AO138:AP138"/>
    <mergeCell ref="AH137:AI137"/>
    <mergeCell ref="AK137:AL137"/>
    <mergeCell ref="AO137:AP137"/>
    <mergeCell ref="AY137:BA137"/>
    <mergeCell ref="A138:L138"/>
    <mergeCell ref="M138:N138"/>
    <mergeCell ref="O138:Q138"/>
    <mergeCell ref="R138:T138"/>
    <mergeCell ref="U138:V138"/>
    <mergeCell ref="W138:X138"/>
    <mergeCell ref="AY140:BA140"/>
    <mergeCell ref="A141:L141"/>
    <mergeCell ref="M141:N141"/>
    <mergeCell ref="O141:Q141"/>
    <mergeCell ref="R141:T141"/>
    <mergeCell ref="U141:V141"/>
    <mergeCell ref="W141:X141"/>
    <mergeCell ref="Y141:Z141"/>
    <mergeCell ref="AB141:AC141"/>
    <mergeCell ref="AE141:AF141"/>
    <mergeCell ref="Y140:Z140"/>
    <mergeCell ref="AB140:AC140"/>
    <mergeCell ref="AE140:AF140"/>
    <mergeCell ref="AH140:AI140"/>
    <mergeCell ref="AK140:AL140"/>
    <mergeCell ref="AO140:AP140"/>
    <mergeCell ref="AH139:AI139"/>
    <mergeCell ref="AK139:AL139"/>
    <mergeCell ref="AO139:AP139"/>
    <mergeCell ref="AY139:BA139"/>
    <mergeCell ref="A140:L140"/>
    <mergeCell ref="M140:N140"/>
    <mergeCell ref="O140:Q140"/>
    <mergeCell ref="R140:T140"/>
    <mergeCell ref="U140:V140"/>
    <mergeCell ref="W140:X140"/>
    <mergeCell ref="AY142:BA142"/>
    <mergeCell ref="A143:L143"/>
    <mergeCell ref="M143:N143"/>
    <mergeCell ref="O143:Q143"/>
    <mergeCell ref="R143:T143"/>
    <mergeCell ref="U143:V143"/>
    <mergeCell ref="W143:X143"/>
    <mergeCell ref="Y143:Z143"/>
    <mergeCell ref="AB143:AC143"/>
    <mergeCell ref="AE143:AF143"/>
    <mergeCell ref="Y142:Z142"/>
    <mergeCell ref="AB142:AC142"/>
    <mergeCell ref="AE142:AF142"/>
    <mergeCell ref="AH142:AI142"/>
    <mergeCell ref="AK142:AL142"/>
    <mergeCell ref="AO142:AP142"/>
    <mergeCell ref="AH141:AI141"/>
    <mergeCell ref="AK141:AL141"/>
    <mergeCell ref="AO141:AP141"/>
    <mergeCell ref="AY141:BA141"/>
    <mergeCell ref="A142:L142"/>
    <mergeCell ref="M142:N142"/>
    <mergeCell ref="O142:Q142"/>
    <mergeCell ref="R142:T142"/>
    <mergeCell ref="U142:V142"/>
    <mergeCell ref="W142:X142"/>
    <mergeCell ref="AY144:BA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Y144:Z144"/>
    <mergeCell ref="AB144:AC144"/>
    <mergeCell ref="AE144:AF144"/>
    <mergeCell ref="AH144:AI144"/>
    <mergeCell ref="AK144:AL144"/>
    <mergeCell ref="AO144:AP144"/>
    <mergeCell ref="AH143:AI143"/>
    <mergeCell ref="AK143:AL143"/>
    <mergeCell ref="AO143:AP143"/>
    <mergeCell ref="AY143:BA143"/>
    <mergeCell ref="A144:L144"/>
    <mergeCell ref="M144:N144"/>
    <mergeCell ref="O144:Q144"/>
    <mergeCell ref="R144:T144"/>
    <mergeCell ref="U144:V144"/>
    <mergeCell ref="W144:X144"/>
    <mergeCell ref="AY146:BA146"/>
    <mergeCell ref="B147:L147"/>
    <mergeCell ref="M147:N147"/>
    <mergeCell ref="O147:Q147"/>
    <mergeCell ref="R147:T147"/>
    <mergeCell ref="U147:V147"/>
    <mergeCell ref="W147:X147"/>
    <mergeCell ref="Y147:Z147"/>
    <mergeCell ref="AB147:AC147"/>
    <mergeCell ref="AE147:AF147"/>
    <mergeCell ref="Y146:Z146"/>
    <mergeCell ref="AB146:AC146"/>
    <mergeCell ref="AE146:AF146"/>
    <mergeCell ref="AH146:AI146"/>
    <mergeCell ref="AK146:AL146"/>
    <mergeCell ref="AO146:AP146"/>
    <mergeCell ref="AH145:AI145"/>
    <mergeCell ref="AK145:AL145"/>
    <mergeCell ref="AO145:AP145"/>
    <mergeCell ref="AY145:BA145"/>
    <mergeCell ref="B146:L146"/>
    <mergeCell ref="M146:N146"/>
    <mergeCell ref="O146:Q146"/>
    <mergeCell ref="R146:T146"/>
    <mergeCell ref="U146:V146"/>
    <mergeCell ref="W146:X146"/>
    <mergeCell ref="AY148:BA148"/>
    <mergeCell ref="A149:L149"/>
    <mergeCell ref="M149:N149"/>
    <mergeCell ref="O149:Q149"/>
    <mergeCell ref="R149:T149"/>
    <mergeCell ref="U149:V149"/>
    <mergeCell ref="W149:X149"/>
    <mergeCell ref="Y149:Z149"/>
    <mergeCell ref="AB149:AC149"/>
    <mergeCell ref="AE149:AF149"/>
    <mergeCell ref="Y148:Z148"/>
    <mergeCell ref="AB148:AC148"/>
    <mergeCell ref="AE148:AF148"/>
    <mergeCell ref="AH148:AI148"/>
    <mergeCell ref="AK148:AL148"/>
    <mergeCell ref="AO148:AP148"/>
    <mergeCell ref="AH147:AI147"/>
    <mergeCell ref="AK147:AL147"/>
    <mergeCell ref="AO147:AP147"/>
    <mergeCell ref="AY147:BA147"/>
    <mergeCell ref="A148:L148"/>
    <mergeCell ref="M148:N148"/>
    <mergeCell ref="O148:Q148"/>
    <mergeCell ref="R148:T148"/>
    <mergeCell ref="U148:V148"/>
    <mergeCell ref="W148:X148"/>
    <mergeCell ref="AY150:BA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Y150:Z150"/>
    <mergeCell ref="AB150:AC150"/>
    <mergeCell ref="AE150:AF150"/>
    <mergeCell ref="AH150:AI150"/>
    <mergeCell ref="AK150:AL150"/>
    <mergeCell ref="AO150:AP150"/>
    <mergeCell ref="AH149:AI149"/>
    <mergeCell ref="AK149:AL149"/>
    <mergeCell ref="AO149:AP149"/>
    <mergeCell ref="AY149:BA149"/>
    <mergeCell ref="B150:L150"/>
    <mergeCell ref="M150:N150"/>
    <mergeCell ref="O150:Q150"/>
    <mergeCell ref="R150:T150"/>
    <mergeCell ref="U150:V150"/>
    <mergeCell ref="W150:X150"/>
    <mergeCell ref="AK152:AL152"/>
    <mergeCell ref="AO152:AP152"/>
    <mergeCell ref="AY152:BA152"/>
    <mergeCell ref="A153:B153"/>
    <mergeCell ref="C153:L153"/>
    <mergeCell ref="M153:N153"/>
    <mergeCell ref="O153:Q153"/>
    <mergeCell ref="R153:T153"/>
    <mergeCell ref="U153:V153"/>
    <mergeCell ref="W153:X153"/>
    <mergeCell ref="U152:V152"/>
    <mergeCell ref="W152:X152"/>
    <mergeCell ref="Y152:Z152"/>
    <mergeCell ref="AB152:AC152"/>
    <mergeCell ref="AE152:AF152"/>
    <mergeCell ref="AH152:AI152"/>
    <mergeCell ref="AE151:AF151"/>
    <mergeCell ref="AH151:AI151"/>
    <mergeCell ref="AK151:AL151"/>
    <mergeCell ref="AO151:AP151"/>
    <mergeCell ref="AY151:BA151"/>
    <mergeCell ref="A152:B152"/>
    <mergeCell ref="C152:L152"/>
    <mergeCell ref="M152:N152"/>
    <mergeCell ref="O152:Q152"/>
    <mergeCell ref="R152:T152"/>
    <mergeCell ref="AE154:AF154"/>
    <mergeCell ref="AH154:AI154"/>
    <mergeCell ref="AK154:AL154"/>
    <mergeCell ref="AO154:AP154"/>
    <mergeCell ref="AY154:BA154"/>
    <mergeCell ref="A155:B155"/>
    <mergeCell ref="C155:L155"/>
    <mergeCell ref="M155:N155"/>
    <mergeCell ref="O155:Q155"/>
    <mergeCell ref="R155:T155"/>
    <mergeCell ref="AY153:BA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AB154:AC154"/>
    <mergeCell ref="Y153:Z153"/>
    <mergeCell ref="AB153:AC153"/>
    <mergeCell ref="AE153:AF153"/>
    <mergeCell ref="AH153:AI153"/>
    <mergeCell ref="AK153:AL153"/>
    <mergeCell ref="AO153:AP153"/>
    <mergeCell ref="AB156:AC156"/>
    <mergeCell ref="AE156:AF156"/>
    <mergeCell ref="AH156:AI156"/>
    <mergeCell ref="AK156:AL156"/>
    <mergeCell ref="AO156:AP156"/>
    <mergeCell ref="AY156:BA156"/>
    <mergeCell ref="AK155:AL155"/>
    <mergeCell ref="AO155:AP155"/>
    <mergeCell ref="AY155:BA155"/>
    <mergeCell ref="A156:L156"/>
    <mergeCell ref="M156:N156"/>
    <mergeCell ref="O156:Q156"/>
    <mergeCell ref="R156:T156"/>
    <mergeCell ref="U156:V156"/>
    <mergeCell ref="W156:X156"/>
    <mergeCell ref="Y156:Z156"/>
    <mergeCell ref="U155:V155"/>
    <mergeCell ref="W155:X155"/>
    <mergeCell ref="Y155:Z155"/>
    <mergeCell ref="AB155:AC155"/>
    <mergeCell ref="AE155:AF155"/>
    <mergeCell ref="AH155:AI155"/>
    <mergeCell ref="AB158:AC158"/>
    <mergeCell ref="AE158:AF158"/>
    <mergeCell ref="AH158:AI158"/>
    <mergeCell ref="AK158:AL158"/>
    <mergeCell ref="AO158:AP158"/>
    <mergeCell ref="AY158:BA158"/>
    <mergeCell ref="AO157:AP157"/>
    <mergeCell ref="AY157:BA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W157:X157"/>
    <mergeCell ref="Y157:Z157"/>
    <mergeCell ref="AB157:AC157"/>
    <mergeCell ref="AE157:AF157"/>
    <mergeCell ref="AH157:AI157"/>
    <mergeCell ref="AK157:AL157"/>
    <mergeCell ref="A157:B157"/>
    <mergeCell ref="C157:L157"/>
    <mergeCell ref="M157:N157"/>
    <mergeCell ref="O157:Q157"/>
    <mergeCell ref="R157:T157"/>
    <mergeCell ref="U157:V157"/>
    <mergeCell ref="AE160:AF160"/>
    <mergeCell ref="AH160:AI160"/>
    <mergeCell ref="AK160:AL160"/>
    <mergeCell ref="AO160:AP160"/>
    <mergeCell ref="AY160:BA160"/>
    <mergeCell ref="A161:B161"/>
    <mergeCell ref="C161:L161"/>
    <mergeCell ref="M161:N161"/>
    <mergeCell ref="O161:Q161"/>
    <mergeCell ref="R161:T161"/>
    <mergeCell ref="AO159:AP159"/>
    <mergeCell ref="AY159:BA159"/>
    <mergeCell ref="B160:L160"/>
    <mergeCell ref="M160:N160"/>
    <mergeCell ref="O160:Q160"/>
    <mergeCell ref="R160:T160"/>
    <mergeCell ref="U160:V160"/>
    <mergeCell ref="W160:X160"/>
    <mergeCell ref="Y160:Z160"/>
    <mergeCell ref="AB160:AC160"/>
    <mergeCell ref="W159:X159"/>
    <mergeCell ref="Y159:Z159"/>
    <mergeCell ref="AB159:AC159"/>
    <mergeCell ref="AE159:AF159"/>
    <mergeCell ref="AH159:AI159"/>
    <mergeCell ref="AK159:AL159"/>
    <mergeCell ref="A159:B159"/>
    <mergeCell ref="C159:L159"/>
    <mergeCell ref="M159:N159"/>
    <mergeCell ref="O159:Q159"/>
    <mergeCell ref="R159:T159"/>
    <mergeCell ref="U159:V159"/>
    <mergeCell ref="AY162:BA162"/>
    <mergeCell ref="A163:B163"/>
    <mergeCell ref="C163:L163"/>
    <mergeCell ref="M163:N163"/>
    <mergeCell ref="O163:Q163"/>
    <mergeCell ref="R163:T163"/>
    <mergeCell ref="U163:V163"/>
    <mergeCell ref="W163:X163"/>
    <mergeCell ref="Y163:Z163"/>
    <mergeCell ref="AB163:AC163"/>
    <mergeCell ref="Y162:Z162"/>
    <mergeCell ref="AB162:AC162"/>
    <mergeCell ref="AE162:AF162"/>
    <mergeCell ref="AH162:AI162"/>
    <mergeCell ref="AK162:AL162"/>
    <mergeCell ref="AO162:AP162"/>
    <mergeCell ref="AK161:AL161"/>
    <mergeCell ref="AO161:AP161"/>
    <mergeCell ref="AY161:BA161"/>
    <mergeCell ref="A162:B162"/>
    <mergeCell ref="C162:L162"/>
    <mergeCell ref="M162:N162"/>
    <mergeCell ref="O162:Q162"/>
    <mergeCell ref="R162:T162"/>
    <mergeCell ref="U162:V162"/>
    <mergeCell ref="W162:X162"/>
    <mergeCell ref="U161:V161"/>
    <mergeCell ref="W161:X161"/>
    <mergeCell ref="Y161:Z161"/>
    <mergeCell ref="AB161:AC161"/>
    <mergeCell ref="AE161:AF161"/>
    <mergeCell ref="AH161:AI161"/>
    <mergeCell ref="AK164:AL164"/>
    <mergeCell ref="AO164:AP164"/>
    <mergeCell ref="AY164:BA164"/>
    <mergeCell ref="A165:B165"/>
    <mergeCell ref="C165:L165"/>
    <mergeCell ref="M165:N165"/>
    <mergeCell ref="O165:Q165"/>
    <mergeCell ref="R165:T165"/>
    <mergeCell ref="U165:V165"/>
    <mergeCell ref="W165:X165"/>
    <mergeCell ref="U164:V164"/>
    <mergeCell ref="W164:X164"/>
    <mergeCell ref="Y164:Z164"/>
    <mergeCell ref="AB164:AC164"/>
    <mergeCell ref="AE164:AF164"/>
    <mergeCell ref="AH164:AI164"/>
    <mergeCell ref="AE163:AF163"/>
    <mergeCell ref="AH163:AI163"/>
    <mergeCell ref="AK163:AL163"/>
    <mergeCell ref="AO163:AP163"/>
    <mergeCell ref="AY163:BA163"/>
    <mergeCell ref="A164:B164"/>
    <mergeCell ref="C164:L164"/>
    <mergeCell ref="M164:N164"/>
    <mergeCell ref="O164:Q164"/>
    <mergeCell ref="R164:T164"/>
    <mergeCell ref="AH166:AI166"/>
    <mergeCell ref="AK166:AL166"/>
    <mergeCell ref="AO166:AP166"/>
    <mergeCell ref="AY166:BA166"/>
    <mergeCell ref="A167:B167"/>
    <mergeCell ref="C167:L167"/>
    <mergeCell ref="M167:N167"/>
    <mergeCell ref="O167:Q167"/>
    <mergeCell ref="R167:T167"/>
    <mergeCell ref="U167:V167"/>
    <mergeCell ref="AY165:BA165"/>
    <mergeCell ref="A166:L166"/>
    <mergeCell ref="M166:N166"/>
    <mergeCell ref="O166:Q166"/>
    <mergeCell ref="R166:T166"/>
    <mergeCell ref="U166:V166"/>
    <mergeCell ref="W166:X166"/>
    <mergeCell ref="Y166:Z166"/>
    <mergeCell ref="AB166:AC166"/>
    <mergeCell ref="AE166:AF166"/>
    <mergeCell ref="Y165:Z165"/>
    <mergeCell ref="AB165:AC165"/>
    <mergeCell ref="AE165:AF165"/>
    <mergeCell ref="AH165:AI165"/>
    <mergeCell ref="AK165:AL165"/>
    <mergeCell ref="AO165:AP165"/>
    <mergeCell ref="AB168:AC168"/>
    <mergeCell ref="AE168:AF168"/>
    <mergeCell ref="AH168:AI168"/>
    <mergeCell ref="AK168:AL168"/>
    <mergeCell ref="AO168:AP168"/>
    <mergeCell ref="AY168:BA168"/>
    <mergeCell ref="AO167:AP167"/>
    <mergeCell ref="AY167:BA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W167:X167"/>
    <mergeCell ref="Y167:Z167"/>
    <mergeCell ref="AB167:AC167"/>
    <mergeCell ref="AE167:AF167"/>
    <mergeCell ref="AH167:AI167"/>
    <mergeCell ref="AK167:AL167"/>
    <mergeCell ref="AE170:AF170"/>
    <mergeCell ref="AH170:AI170"/>
    <mergeCell ref="AK170:AL170"/>
    <mergeCell ref="AO170:AP170"/>
    <mergeCell ref="AY170:BA170"/>
    <mergeCell ref="B171:L171"/>
    <mergeCell ref="M171:N171"/>
    <mergeCell ref="O171:Q171"/>
    <mergeCell ref="R171:T171"/>
    <mergeCell ref="U171:V171"/>
    <mergeCell ref="AO169:AP169"/>
    <mergeCell ref="AY169:BA169"/>
    <mergeCell ref="A170:L170"/>
    <mergeCell ref="M170:N170"/>
    <mergeCell ref="O170:Q170"/>
    <mergeCell ref="R170:T170"/>
    <mergeCell ref="U170:V170"/>
    <mergeCell ref="W170:X170"/>
    <mergeCell ref="Y170:Z170"/>
    <mergeCell ref="AB170:AC170"/>
    <mergeCell ref="W169:X169"/>
    <mergeCell ref="Y169:Z169"/>
    <mergeCell ref="AB169:AC169"/>
    <mergeCell ref="AE169:AF169"/>
    <mergeCell ref="AH169:AI169"/>
    <mergeCell ref="AK169:AL169"/>
    <mergeCell ref="A169:B169"/>
    <mergeCell ref="C169:L169"/>
    <mergeCell ref="M169:N169"/>
    <mergeCell ref="O169:Q169"/>
    <mergeCell ref="R169:T169"/>
    <mergeCell ref="U169:V169"/>
    <mergeCell ref="AE172:AF172"/>
    <mergeCell ref="AH172:AI172"/>
    <mergeCell ref="AK172:AL172"/>
    <mergeCell ref="AO172:AP172"/>
    <mergeCell ref="AY172:BA172"/>
    <mergeCell ref="B173:L173"/>
    <mergeCell ref="M173:N173"/>
    <mergeCell ref="O173:Q173"/>
    <mergeCell ref="R173:T173"/>
    <mergeCell ref="U173:V173"/>
    <mergeCell ref="AO171:AP171"/>
    <mergeCell ref="AY171:BA171"/>
    <mergeCell ref="B172:L172"/>
    <mergeCell ref="M172:N172"/>
    <mergeCell ref="O172:Q172"/>
    <mergeCell ref="R172:T172"/>
    <mergeCell ref="U172:V172"/>
    <mergeCell ref="W172:X172"/>
    <mergeCell ref="Y172:Z172"/>
    <mergeCell ref="AB172:AC172"/>
    <mergeCell ref="W171:X171"/>
    <mergeCell ref="Y171:Z171"/>
    <mergeCell ref="AB171:AC171"/>
    <mergeCell ref="AE171:AF171"/>
    <mergeCell ref="AH171:AI171"/>
    <mergeCell ref="AK171:AL171"/>
    <mergeCell ref="AE174:AF174"/>
    <mergeCell ref="AH174:AI174"/>
    <mergeCell ref="AK174:AL174"/>
    <mergeCell ref="AO174:AP174"/>
    <mergeCell ref="AY174:BA174"/>
    <mergeCell ref="B175:L175"/>
    <mergeCell ref="M175:N175"/>
    <mergeCell ref="O175:Q175"/>
    <mergeCell ref="R175:T175"/>
    <mergeCell ref="U175:V175"/>
    <mergeCell ref="AO173:AP173"/>
    <mergeCell ref="AY173:BA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W173:X173"/>
    <mergeCell ref="Y173:Z173"/>
    <mergeCell ref="AB173:AC173"/>
    <mergeCell ref="AE173:AF173"/>
    <mergeCell ref="AH173:AI173"/>
    <mergeCell ref="AK173:AL173"/>
    <mergeCell ref="AE176:AF176"/>
    <mergeCell ref="AH176:AI176"/>
    <mergeCell ref="AK176:AL176"/>
    <mergeCell ref="AO176:AP176"/>
    <mergeCell ref="AY176:BA176"/>
    <mergeCell ref="A177:L177"/>
    <mergeCell ref="M177:N177"/>
    <mergeCell ref="O177:Q177"/>
    <mergeCell ref="R177:T177"/>
    <mergeCell ref="U177:V177"/>
    <mergeCell ref="AO175:AP175"/>
    <mergeCell ref="AY175:BA175"/>
    <mergeCell ref="B176:L176"/>
    <mergeCell ref="M176:N176"/>
    <mergeCell ref="O176:Q176"/>
    <mergeCell ref="R176:T176"/>
    <mergeCell ref="U176:V176"/>
    <mergeCell ref="W176:X176"/>
    <mergeCell ref="Y176:Z176"/>
    <mergeCell ref="AB176:AC176"/>
    <mergeCell ref="W175:X175"/>
    <mergeCell ref="Y175:Z175"/>
    <mergeCell ref="AB175:AC175"/>
    <mergeCell ref="AE175:AF175"/>
    <mergeCell ref="AH175:AI175"/>
    <mergeCell ref="AK175:AL175"/>
    <mergeCell ref="AE178:AF178"/>
    <mergeCell ref="AH178:AI178"/>
    <mergeCell ref="AK178:AL178"/>
    <mergeCell ref="AO178:AP178"/>
    <mergeCell ref="AY178:BA178"/>
    <mergeCell ref="A179:L179"/>
    <mergeCell ref="M179:N179"/>
    <mergeCell ref="O179:Q179"/>
    <mergeCell ref="R179:T179"/>
    <mergeCell ref="U179:V179"/>
    <mergeCell ref="AO177:AP177"/>
    <mergeCell ref="AY177:BA177"/>
    <mergeCell ref="A178:L178"/>
    <mergeCell ref="M178:N178"/>
    <mergeCell ref="O178:Q178"/>
    <mergeCell ref="R178:T178"/>
    <mergeCell ref="U178:V178"/>
    <mergeCell ref="W178:X178"/>
    <mergeCell ref="Y178:Z178"/>
    <mergeCell ref="AB178:AC178"/>
    <mergeCell ref="W177:X177"/>
    <mergeCell ref="Y177:Z177"/>
    <mergeCell ref="AB177:AC177"/>
    <mergeCell ref="AE177:AF177"/>
    <mergeCell ref="AH177:AI177"/>
    <mergeCell ref="AK177:AL177"/>
    <mergeCell ref="AE180:AF180"/>
    <mergeCell ref="AH180:AI180"/>
    <mergeCell ref="AK180:AL180"/>
    <mergeCell ref="AO180:AP180"/>
    <mergeCell ref="AY180:BA180"/>
    <mergeCell ref="A181:L181"/>
    <mergeCell ref="M181:N181"/>
    <mergeCell ref="O181:Q181"/>
    <mergeCell ref="R181:T181"/>
    <mergeCell ref="U181:V181"/>
    <mergeCell ref="AO179:AP179"/>
    <mergeCell ref="AY179:BA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W179:X179"/>
    <mergeCell ref="Y179:Z179"/>
    <mergeCell ref="AB179:AC179"/>
    <mergeCell ref="AE179:AF179"/>
    <mergeCell ref="AH179:AI179"/>
    <mergeCell ref="AK179:AL179"/>
    <mergeCell ref="AE182:AF182"/>
    <mergeCell ref="AH182:AI182"/>
    <mergeCell ref="AK182:AL182"/>
    <mergeCell ref="AO182:AP182"/>
    <mergeCell ref="AY182:BA182"/>
    <mergeCell ref="A183:L183"/>
    <mergeCell ref="M183:N183"/>
    <mergeCell ref="O183:Q183"/>
    <mergeCell ref="R183:T183"/>
    <mergeCell ref="U183:V183"/>
    <mergeCell ref="AO181:AP181"/>
    <mergeCell ref="AY181:BA181"/>
    <mergeCell ref="A182:L182"/>
    <mergeCell ref="M182:N182"/>
    <mergeCell ref="O182:Q182"/>
    <mergeCell ref="R182:T182"/>
    <mergeCell ref="U182:V182"/>
    <mergeCell ref="W182:X182"/>
    <mergeCell ref="Y182:Z182"/>
    <mergeCell ref="AB182:AC182"/>
    <mergeCell ref="W181:X181"/>
    <mergeCell ref="Y181:Z181"/>
    <mergeCell ref="AB181:AC181"/>
    <mergeCell ref="AE181:AF181"/>
    <mergeCell ref="AH181:AI181"/>
    <mergeCell ref="AK181:AL181"/>
    <mergeCell ref="AE184:AF184"/>
    <mergeCell ref="AH184:AI184"/>
    <mergeCell ref="AK184:AL184"/>
    <mergeCell ref="AO184:AP184"/>
    <mergeCell ref="AY184:BA184"/>
    <mergeCell ref="A185:L185"/>
    <mergeCell ref="M185:N185"/>
    <mergeCell ref="O185:Q185"/>
    <mergeCell ref="R185:T185"/>
    <mergeCell ref="U185:V185"/>
    <mergeCell ref="AO183:AP183"/>
    <mergeCell ref="AY183:BA183"/>
    <mergeCell ref="A184:L184"/>
    <mergeCell ref="M184:N184"/>
    <mergeCell ref="O184:Q184"/>
    <mergeCell ref="R184:T184"/>
    <mergeCell ref="U184:V184"/>
    <mergeCell ref="W184:X184"/>
    <mergeCell ref="Y184:Z184"/>
    <mergeCell ref="AB184:AC184"/>
    <mergeCell ref="W183:X183"/>
    <mergeCell ref="Y183:Z183"/>
    <mergeCell ref="AB183:AC183"/>
    <mergeCell ref="AE183:AF183"/>
    <mergeCell ref="AH183:AI183"/>
    <mergeCell ref="AK183:AL183"/>
    <mergeCell ref="AE186:AF186"/>
    <mergeCell ref="AH186:AI186"/>
    <mergeCell ref="AK186:AL186"/>
    <mergeCell ref="AO186:AP186"/>
    <mergeCell ref="AY186:BA186"/>
    <mergeCell ref="B187:L187"/>
    <mergeCell ref="M187:N187"/>
    <mergeCell ref="O187:Q187"/>
    <mergeCell ref="R187:T187"/>
    <mergeCell ref="U187:V187"/>
    <mergeCell ref="AO185:AP185"/>
    <mergeCell ref="AY185:BA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W185:X185"/>
    <mergeCell ref="Y185:Z185"/>
    <mergeCell ref="AB185:AC185"/>
    <mergeCell ref="AE185:AF185"/>
    <mergeCell ref="AH185:AI185"/>
    <mergeCell ref="AK185:AL185"/>
    <mergeCell ref="AE188:AF188"/>
    <mergeCell ref="AH188:AI188"/>
    <mergeCell ref="AK188:AL188"/>
    <mergeCell ref="AO188:AP188"/>
    <mergeCell ref="AY188:BA188"/>
    <mergeCell ref="A189:L189"/>
    <mergeCell ref="M189:N189"/>
    <mergeCell ref="O189:Q189"/>
    <mergeCell ref="R189:T189"/>
    <mergeCell ref="U189:V189"/>
    <mergeCell ref="AO187:AP187"/>
    <mergeCell ref="AY187:BA187"/>
    <mergeCell ref="B188:L188"/>
    <mergeCell ref="M188:N188"/>
    <mergeCell ref="O188:Q188"/>
    <mergeCell ref="R188:T188"/>
    <mergeCell ref="U188:V188"/>
    <mergeCell ref="W188:X188"/>
    <mergeCell ref="Y188:Z188"/>
    <mergeCell ref="AB188:AC188"/>
    <mergeCell ref="W187:X187"/>
    <mergeCell ref="Y187:Z187"/>
    <mergeCell ref="AB187:AC187"/>
    <mergeCell ref="AE187:AF187"/>
    <mergeCell ref="AH187:AI187"/>
    <mergeCell ref="AK187:AL187"/>
    <mergeCell ref="AB190:AC190"/>
    <mergeCell ref="AE190:AF190"/>
    <mergeCell ref="AH190:AI190"/>
    <mergeCell ref="AK190:AL190"/>
    <mergeCell ref="AO190:AP190"/>
    <mergeCell ref="AY190:BA190"/>
    <mergeCell ref="AO189:AP189"/>
    <mergeCell ref="AY189:BA189"/>
    <mergeCell ref="A190:B190"/>
    <mergeCell ref="C190:L190"/>
    <mergeCell ref="M190:N190"/>
    <mergeCell ref="O190:Q190"/>
    <mergeCell ref="R190:T190"/>
    <mergeCell ref="U190:V190"/>
    <mergeCell ref="W190:X190"/>
    <mergeCell ref="Y190:Z190"/>
    <mergeCell ref="W189:X189"/>
    <mergeCell ref="Y189:Z189"/>
    <mergeCell ref="AB189:AC189"/>
    <mergeCell ref="AE189:AF189"/>
    <mergeCell ref="AH189:AI189"/>
    <mergeCell ref="AK189:AL189"/>
    <mergeCell ref="AH192:AI192"/>
    <mergeCell ref="AK192:AL192"/>
    <mergeCell ref="AO192:AP192"/>
    <mergeCell ref="AY192:BA192"/>
    <mergeCell ref="A193:L193"/>
    <mergeCell ref="M193:N193"/>
    <mergeCell ref="O193:Q193"/>
    <mergeCell ref="R193:T193"/>
    <mergeCell ref="U193:V193"/>
    <mergeCell ref="W193:X193"/>
    <mergeCell ref="AY191:BA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AE192:AF192"/>
    <mergeCell ref="Y191:Z191"/>
    <mergeCell ref="AB191:AC191"/>
    <mergeCell ref="AE191:AF191"/>
    <mergeCell ref="AH191:AI191"/>
    <mergeCell ref="AK191:AL191"/>
    <mergeCell ref="AO191:AP191"/>
    <mergeCell ref="A191:L191"/>
    <mergeCell ref="M191:N191"/>
    <mergeCell ref="O191:Q191"/>
    <mergeCell ref="R191:T191"/>
    <mergeCell ref="U191:V191"/>
    <mergeCell ref="W191:X191"/>
    <mergeCell ref="AH194:AI194"/>
    <mergeCell ref="AK194:AL194"/>
    <mergeCell ref="AO194:AP194"/>
    <mergeCell ref="AY194:BA194"/>
    <mergeCell ref="A195:L195"/>
    <mergeCell ref="M195:N195"/>
    <mergeCell ref="O195:Q195"/>
    <mergeCell ref="R195:T195"/>
    <mergeCell ref="U195:V195"/>
    <mergeCell ref="W195:X195"/>
    <mergeCell ref="AY193:BA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AE194:AF194"/>
    <mergeCell ref="Y193:Z193"/>
    <mergeCell ref="AB193:AC193"/>
    <mergeCell ref="AE193:AF193"/>
    <mergeCell ref="AH193:AI193"/>
    <mergeCell ref="AK193:AL193"/>
    <mergeCell ref="AO193:AP193"/>
    <mergeCell ref="AH196:AI196"/>
    <mergeCell ref="AK196:AL196"/>
    <mergeCell ref="AO196:AP196"/>
    <mergeCell ref="AY196:BA196"/>
    <mergeCell ref="A197:L197"/>
    <mergeCell ref="M197:N197"/>
    <mergeCell ref="O197:Q197"/>
    <mergeCell ref="R197:T197"/>
    <mergeCell ref="U197:V197"/>
    <mergeCell ref="W197:X197"/>
    <mergeCell ref="AY195:BA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AE196:AF196"/>
    <mergeCell ref="Y195:Z195"/>
    <mergeCell ref="AB195:AC195"/>
    <mergeCell ref="AE195:AF195"/>
    <mergeCell ref="AH195:AI195"/>
    <mergeCell ref="AK195:AL195"/>
    <mergeCell ref="AO195:AP195"/>
    <mergeCell ref="AH198:AI198"/>
    <mergeCell ref="AK198:AL198"/>
    <mergeCell ref="AO198:AP198"/>
    <mergeCell ref="AY198:BA198"/>
    <mergeCell ref="A199:L199"/>
    <mergeCell ref="M199:N199"/>
    <mergeCell ref="O199:Q199"/>
    <mergeCell ref="R199:T199"/>
    <mergeCell ref="U199:V199"/>
    <mergeCell ref="W199:X199"/>
    <mergeCell ref="AY197:BA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AE198:AF198"/>
    <mergeCell ref="Y197:Z197"/>
    <mergeCell ref="AB197:AC197"/>
    <mergeCell ref="AE197:AF197"/>
    <mergeCell ref="AH197:AI197"/>
    <mergeCell ref="AK197:AL197"/>
    <mergeCell ref="AO197:AP197"/>
    <mergeCell ref="AH200:AI200"/>
    <mergeCell ref="AK200:AL200"/>
    <mergeCell ref="AO200:AP200"/>
    <mergeCell ref="AY200:BA200"/>
    <mergeCell ref="A201:L201"/>
    <mergeCell ref="M201:N201"/>
    <mergeCell ref="O201:Q201"/>
    <mergeCell ref="R201:T201"/>
    <mergeCell ref="U201:V201"/>
    <mergeCell ref="W201:X201"/>
    <mergeCell ref="AY199:BA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AE200:AF200"/>
    <mergeCell ref="Y199:Z199"/>
    <mergeCell ref="AB199:AC199"/>
    <mergeCell ref="AE199:AF199"/>
    <mergeCell ref="AH199:AI199"/>
    <mergeCell ref="AK199:AL199"/>
    <mergeCell ref="AO199:AP199"/>
    <mergeCell ref="AH202:AI202"/>
    <mergeCell ref="AK202:AL202"/>
    <mergeCell ref="AO202:AP202"/>
    <mergeCell ref="AY202:BA202"/>
    <mergeCell ref="A203:L203"/>
    <mergeCell ref="M203:N203"/>
    <mergeCell ref="O203:Q203"/>
    <mergeCell ref="R203:T203"/>
    <mergeCell ref="U203:V203"/>
    <mergeCell ref="W203:X203"/>
    <mergeCell ref="AY201:BA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AE202:AF202"/>
    <mergeCell ref="Y201:Z201"/>
    <mergeCell ref="AB201:AC201"/>
    <mergeCell ref="AE201:AF201"/>
    <mergeCell ref="AH201:AI201"/>
    <mergeCell ref="AK201:AL201"/>
    <mergeCell ref="AO201:AP201"/>
    <mergeCell ref="AH204:AI204"/>
    <mergeCell ref="AK204:AL204"/>
    <mergeCell ref="AO204:AP204"/>
    <mergeCell ref="AY204:BA204"/>
    <mergeCell ref="A205:L205"/>
    <mergeCell ref="M205:N205"/>
    <mergeCell ref="O205:Q205"/>
    <mergeCell ref="R205:T205"/>
    <mergeCell ref="U205:V205"/>
    <mergeCell ref="W205:X205"/>
    <mergeCell ref="AY203:BA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AE204:AF204"/>
    <mergeCell ref="Y203:Z203"/>
    <mergeCell ref="AB203:AC203"/>
    <mergeCell ref="AE203:AF203"/>
    <mergeCell ref="AH203:AI203"/>
    <mergeCell ref="AK203:AL203"/>
    <mergeCell ref="AO203:AP203"/>
    <mergeCell ref="AH206:AI206"/>
    <mergeCell ref="AK206:AL206"/>
    <mergeCell ref="AO206:AP206"/>
    <mergeCell ref="AY206:BA206"/>
    <mergeCell ref="A207:L207"/>
    <mergeCell ref="M207:N207"/>
    <mergeCell ref="O207:Q207"/>
    <mergeCell ref="R207:T207"/>
    <mergeCell ref="U207:V207"/>
    <mergeCell ref="W207:X207"/>
    <mergeCell ref="AY205:BA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AE206:AF206"/>
    <mergeCell ref="Y205:Z205"/>
    <mergeCell ref="AB205:AC205"/>
    <mergeCell ref="AE205:AF205"/>
    <mergeCell ref="AH205:AI205"/>
    <mergeCell ref="AK205:AL205"/>
    <mergeCell ref="AO205:AP205"/>
    <mergeCell ref="AH208:AI208"/>
    <mergeCell ref="AK208:AL208"/>
    <mergeCell ref="AO208:AP208"/>
    <mergeCell ref="AY208:BA208"/>
    <mergeCell ref="A209:L209"/>
    <mergeCell ref="M209:N209"/>
    <mergeCell ref="O209:Q209"/>
    <mergeCell ref="R209:T209"/>
    <mergeCell ref="U209:V209"/>
    <mergeCell ref="W209:X209"/>
    <mergeCell ref="AY207:BA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AE208:AF208"/>
    <mergeCell ref="Y207:Z207"/>
    <mergeCell ref="AB207:AC207"/>
    <mergeCell ref="AE207:AF207"/>
    <mergeCell ref="AH207:AI207"/>
    <mergeCell ref="AK207:AL207"/>
    <mergeCell ref="AO207:AP207"/>
    <mergeCell ref="AH210:AI210"/>
    <mergeCell ref="AK210:AL210"/>
    <mergeCell ref="AO210:AP210"/>
    <mergeCell ref="AY210:BA210"/>
    <mergeCell ref="A211:L211"/>
    <mergeCell ref="M211:N211"/>
    <mergeCell ref="O211:Q211"/>
    <mergeCell ref="R211:T211"/>
    <mergeCell ref="U211:V211"/>
    <mergeCell ref="W211:X211"/>
    <mergeCell ref="AY209:BA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AE210:AF210"/>
    <mergeCell ref="Y209:Z209"/>
    <mergeCell ref="AB209:AC209"/>
    <mergeCell ref="AE209:AF209"/>
    <mergeCell ref="AH209:AI209"/>
    <mergeCell ref="AK209:AL209"/>
    <mergeCell ref="AO209:AP209"/>
    <mergeCell ref="AH212:AI212"/>
    <mergeCell ref="AK212:AL212"/>
    <mergeCell ref="AO212:AP212"/>
    <mergeCell ref="AY212:BA212"/>
    <mergeCell ref="A213:L213"/>
    <mergeCell ref="M213:N213"/>
    <mergeCell ref="O213:Q213"/>
    <mergeCell ref="R213:T213"/>
    <mergeCell ref="U213:V213"/>
    <mergeCell ref="W213:X213"/>
    <mergeCell ref="AY211:BA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AE212:AF212"/>
    <mergeCell ref="Y211:Z211"/>
    <mergeCell ref="AB211:AC211"/>
    <mergeCell ref="AE211:AF211"/>
    <mergeCell ref="AH211:AI211"/>
    <mergeCell ref="AK211:AL211"/>
    <mergeCell ref="AO211:AP211"/>
    <mergeCell ref="AH214:AI214"/>
    <mergeCell ref="AK214:AL214"/>
    <mergeCell ref="AO214:AP214"/>
    <mergeCell ref="AY214:BA214"/>
    <mergeCell ref="A215:L215"/>
    <mergeCell ref="M215:N215"/>
    <mergeCell ref="O215:Q215"/>
    <mergeCell ref="R215:T215"/>
    <mergeCell ref="U215:V215"/>
    <mergeCell ref="W215:X215"/>
    <mergeCell ref="AY213:BA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AE214:AF214"/>
    <mergeCell ref="Y213:Z213"/>
    <mergeCell ref="AB213:AC213"/>
    <mergeCell ref="AE213:AF213"/>
    <mergeCell ref="AH213:AI213"/>
    <mergeCell ref="AK213:AL213"/>
    <mergeCell ref="AO213:AP213"/>
    <mergeCell ref="AH216:AI216"/>
    <mergeCell ref="AK216:AL216"/>
    <mergeCell ref="AO216:AP216"/>
    <mergeCell ref="AY216:BA216"/>
    <mergeCell ref="A217:L217"/>
    <mergeCell ref="M217:N217"/>
    <mergeCell ref="O217:Q217"/>
    <mergeCell ref="R217:T217"/>
    <mergeCell ref="U217:V217"/>
    <mergeCell ref="W217:X217"/>
    <mergeCell ref="AY215:BA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AE216:AF216"/>
    <mergeCell ref="Y215:Z215"/>
    <mergeCell ref="AB215:AC215"/>
    <mergeCell ref="AE215:AF215"/>
    <mergeCell ref="AH215:AI215"/>
    <mergeCell ref="AK215:AL215"/>
    <mergeCell ref="AO215:AP215"/>
    <mergeCell ref="AH218:AI218"/>
    <mergeCell ref="AK218:AL218"/>
    <mergeCell ref="AO218:AP218"/>
    <mergeCell ref="AY218:BA218"/>
    <mergeCell ref="A219:L219"/>
    <mergeCell ref="M219:N219"/>
    <mergeCell ref="O219:Q219"/>
    <mergeCell ref="R219:T219"/>
    <mergeCell ref="U219:V219"/>
    <mergeCell ref="W219:X219"/>
    <mergeCell ref="AY217:BA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AE218:AF218"/>
    <mergeCell ref="Y217:Z217"/>
    <mergeCell ref="AB217:AC217"/>
    <mergeCell ref="AE217:AF217"/>
    <mergeCell ref="AH217:AI217"/>
    <mergeCell ref="AK217:AL217"/>
    <mergeCell ref="AO217:AP217"/>
    <mergeCell ref="AH220:AI220"/>
    <mergeCell ref="AK220:AL220"/>
    <mergeCell ref="AO220:AP220"/>
    <mergeCell ref="AY220:BA220"/>
    <mergeCell ref="A221:L221"/>
    <mergeCell ref="M221:N221"/>
    <mergeCell ref="O221:Q221"/>
    <mergeCell ref="R221:T221"/>
    <mergeCell ref="U221:V221"/>
    <mergeCell ref="W221:X221"/>
    <mergeCell ref="AY219:BA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AE220:AF220"/>
    <mergeCell ref="Y219:Z219"/>
    <mergeCell ref="AB219:AC219"/>
    <mergeCell ref="AE219:AF219"/>
    <mergeCell ref="AH219:AI219"/>
    <mergeCell ref="AK219:AL219"/>
    <mergeCell ref="AO219:AP219"/>
    <mergeCell ref="AH222:AI222"/>
    <mergeCell ref="AK222:AL222"/>
    <mergeCell ref="AO222:AP222"/>
    <mergeCell ref="AY222:BA222"/>
    <mergeCell ref="A223:L223"/>
    <mergeCell ref="M223:N223"/>
    <mergeCell ref="O223:Q223"/>
    <mergeCell ref="R223:T223"/>
    <mergeCell ref="U223:V223"/>
    <mergeCell ref="W223:X223"/>
    <mergeCell ref="AY221:BA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AE222:AF222"/>
    <mergeCell ref="Y221:Z221"/>
    <mergeCell ref="AB221:AC221"/>
    <mergeCell ref="AE221:AF221"/>
    <mergeCell ref="AH221:AI221"/>
    <mergeCell ref="AK221:AL221"/>
    <mergeCell ref="AO221:AP221"/>
    <mergeCell ref="AH224:AI224"/>
    <mergeCell ref="AK224:AL224"/>
    <mergeCell ref="AO224:AP224"/>
    <mergeCell ref="AY224:BA224"/>
    <mergeCell ref="A225:L225"/>
    <mergeCell ref="M225:N225"/>
    <mergeCell ref="O225:Q225"/>
    <mergeCell ref="R225:T225"/>
    <mergeCell ref="U225:V225"/>
    <mergeCell ref="W225:X225"/>
    <mergeCell ref="AY223:BA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AE224:AF224"/>
    <mergeCell ref="Y223:Z223"/>
    <mergeCell ref="AB223:AC223"/>
    <mergeCell ref="AE223:AF223"/>
    <mergeCell ref="AH223:AI223"/>
    <mergeCell ref="AK223:AL223"/>
    <mergeCell ref="AO223:AP223"/>
    <mergeCell ref="AH226:AI226"/>
    <mergeCell ref="AK226:AL226"/>
    <mergeCell ref="AO226:AP226"/>
    <mergeCell ref="AY226:BA226"/>
    <mergeCell ref="A227:L227"/>
    <mergeCell ref="M227:N227"/>
    <mergeCell ref="O227:Q227"/>
    <mergeCell ref="R227:T227"/>
    <mergeCell ref="U227:V227"/>
    <mergeCell ref="W227:X227"/>
    <mergeCell ref="AY225:BA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AE226:AF226"/>
    <mergeCell ref="Y225:Z225"/>
    <mergeCell ref="AB225:AC225"/>
    <mergeCell ref="AE225:AF225"/>
    <mergeCell ref="AH225:AI225"/>
    <mergeCell ref="AK225:AL225"/>
    <mergeCell ref="AO225:AP225"/>
    <mergeCell ref="AH228:AI228"/>
    <mergeCell ref="AK228:AL228"/>
    <mergeCell ref="AO228:AP228"/>
    <mergeCell ref="AY228:BA228"/>
    <mergeCell ref="A229:L229"/>
    <mergeCell ref="M229:N229"/>
    <mergeCell ref="O229:Q229"/>
    <mergeCell ref="R229:T229"/>
    <mergeCell ref="U229:V229"/>
    <mergeCell ref="W229:X229"/>
    <mergeCell ref="AY227:BA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AE228:AF228"/>
    <mergeCell ref="Y227:Z227"/>
    <mergeCell ref="AB227:AC227"/>
    <mergeCell ref="AE227:AF227"/>
    <mergeCell ref="AH227:AI227"/>
    <mergeCell ref="AK227:AL227"/>
    <mergeCell ref="AO227:AP227"/>
    <mergeCell ref="AH230:AI230"/>
    <mergeCell ref="AK230:AL230"/>
    <mergeCell ref="AO230:AP230"/>
    <mergeCell ref="AY230:BA230"/>
    <mergeCell ref="A231:L231"/>
    <mergeCell ref="M231:N231"/>
    <mergeCell ref="O231:Q231"/>
    <mergeCell ref="R231:T231"/>
    <mergeCell ref="U231:V231"/>
    <mergeCell ref="W231:X231"/>
    <mergeCell ref="AY229:BA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AE230:AF230"/>
    <mergeCell ref="Y229:Z229"/>
    <mergeCell ref="AB229:AC229"/>
    <mergeCell ref="AE229:AF229"/>
    <mergeCell ref="AH229:AI229"/>
    <mergeCell ref="AK229:AL229"/>
    <mergeCell ref="AO229:AP229"/>
    <mergeCell ref="AH232:AI232"/>
    <mergeCell ref="AK232:AL232"/>
    <mergeCell ref="AO232:AP232"/>
    <mergeCell ref="AY232:BA232"/>
    <mergeCell ref="A233:L233"/>
    <mergeCell ref="M233:N233"/>
    <mergeCell ref="O233:Q233"/>
    <mergeCell ref="R233:T233"/>
    <mergeCell ref="U233:V233"/>
    <mergeCell ref="W233:X233"/>
    <mergeCell ref="AY231:BA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AE232:AF232"/>
    <mergeCell ref="Y231:Z231"/>
    <mergeCell ref="AB231:AC231"/>
    <mergeCell ref="AE231:AF231"/>
    <mergeCell ref="AH231:AI231"/>
    <mergeCell ref="AK231:AL231"/>
    <mergeCell ref="AO231:AP231"/>
    <mergeCell ref="AH234:AI234"/>
    <mergeCell ref="AK234:AL234"/>
    <mergeCell ref="AO234:AP234"/>
    <mergeCell ref="AY234:BA234"/>
    <mergeCell ref="A235:L235"/>
    <mergeCell ref="M235:N235"/>
    <mergeCell ref="O235:Q235"/>
    <mergeCell ref="R235:T235"/>
    <mergeCell ref="U235:V235"/>
    <mergeCell ref="W235:X235"/>
    <mergeCell ref="AY233:BA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AE234:AF234"/>
    <mergeCell ref="Y233:Z233"/>
    <mergeCell ref="AB233:AC233"/>
    <mergeCell ref="AE233:AF233"/>
    <mergeCell ref="AH233:AI233"/>
    <mergeCell ref="AK233:AL233"/>
    <mergeCell ref="AO233:AP233"/>
    <mergeCell ref="AH236:AI236"/>
    <mergeCell ref="AK236:AL236"/>
    <mergeCell ref="AO236:AP236"/>
    <mergeCell ref="AY236:BA236"/>
    <mergeCell ref="A237:L237"/>
    <mergeCell ref="M237:N237"/>
    <mergeCell ref="O237:Q237"/>
    <mergeCell ref="R237:T237"/>
    <mergeCell ref="U237:V237"/>
    <mergeCell ref="W237:X237"/>
    <mergeCell ref="AY235:BA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AE236:AF236"/>
    <mergeCell ref="Y235:Z235"/>
    <mergeCell ref="AB235:AC235"/>
    <mergeCell ref="AE235:AF235"/>
    <mergeCell ref="AH235:AI235"/>
    <mergeCell ref="AK235:AL235"/>
    <mergeCell ref="AO235:AP235"/>
    <mergeCell ref="AH238:AI238"/>
    <mergeCell ref="AK238:AL238"/>
    <mergeCell ref="AO238:AP238"/>
    <mergeCell ref="AY238:BA238"/>
    <mergeCell ref="A239:L239"/>
    <mergeCell ref="M239:N239"/>
    <mergeCell ref="O239:Q239"/>
    <mergeCell ref="R239:T239"/>
    <mergeCell ref="U239:V239"/>
    <mergeCell ref="W239:X239"/>
    <mergeCell ref="AY237:BA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AE238:AF238"/>
    <mergeCell ref="Y237:Z237"/>
    <mergeCell ref="AB237:AC237"/>
    <mergeCell ref="AE237:AF237"/>
    <mergeCell ref="AH237:AI237"/>
    <mergeCell ref="AK237:AL237"/>
    <mergeCell ref="AO237:AP237"/>
    <mergeCell ref="AH240:AI240"/>
    <mergeCell ref="AK240:AL240"/>
    <mergeCell ref="AO240:AP240"/>
    <mergeCell ref="AY240:BA240"/>
    <mergeCell ref="A241:L241"/>
    <mergeCell ref="M241:N241"/>
    <mergeCell ref="O241:Q241"/>
    <mergeCell ref="R241:T241"/>
    <mergeCell ref="U241:V241"/>
    <mergeCell ref="W241:X241"/>
    <mergeCell ref="AY239:BA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AE240:AF240"/>
    <mergeCell ref="Y239:Z239"/>
    <mergeCell ref="AB239:AC239"/>
    <mergeCell ref="AE239:AF239"/>
    <mergeCell ref="AH239:AI239"/>
    <mergeCell ref="AK239:AL239"/>
    <mergeCell ref="AO239:AP239"/>
    <mergeCell ref="AH242:AI242"/>
    <mergeCell ref="AK242:AL242"/>
    <mergeCell ref="AO242:AP242"/>
    <mergeCell ref="AY242:BA242"/>
    <mergeCell ref="A243:L243"/>
    <mergeCell ref="M243:N243"/>
    <mergeCell ref="O243:Q243"/>
    <mergeCell ref="R243:T243"/>
    <mergeCell ref="U243:V243"/>
    <mergeCell ref="W243:X243"/>
    <mergeCell ref="AY241:BA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AE242:AF242"/>
    <mergeCell ref="Y241:Z241"/>
    <mergeCell ref="AB241:AC241"/>
    <mergeCell ref="AE241:AF241"/>
    <mergeCell ref="AH241:AI241"/>
    <mergeCell ref="AK241:AL241"/>
    <mergeCell ref="AO241:AP241"/>
    <mergeCell ref="AH244:AI244"/>
    <mergeCell ref="AK244:AL244"/>
    <mergeCell ref="AO244:AP244"/>
    <mergeCell ref="AY244:BA244"/>
    <mergeCell ref="B245:L245"/>
    <mergeCell ref="M245:N245"/>
    <mergeCell ref="O245:Q245"/>
    <mergeCell ref="R245:T245"/>
    <mergeCell ref="U245:V245"/>
    <mergeCell ref="W245:X245"/>
    <mergeCell ref="AY243:BA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AE244:AF244"/>
    <mergeCell ref="Y243:Z243"/>
    <mergeCell ref="AB243:AC243"/>
    <mergeCell ref="AE243:AF243"/>
    <mergeCell ref="AH243:AI243"/>
    <mergeCell ref="AK243:AL243"/>
    <mergeCell ref="AO243:AP243"/>
    <mergeCell ref="AH246:AI246"/>
    <mergeCell ref="AK246:AL246"/>
    <mergeCell ref="AO246:AP246"/>
    <mergeCell ref="AY246:BA246"/>
    <mergeCell ref="B247:L247"/>
    <mergeCell ref="M247:N247"/>
    <mergeCell ref="O247:Q247"/>
    <mergeCell ref="R247:T247"/>
    <mergeCell ref="U247:V247"/>
    <mergeCell ref="W247:X247"/>
    <mergeCell ref="AY245:BA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AE246:AF246"/>
    <mergeCell ref="Y245:Z245"/>
    <mergeCell ref="AB245:AC245"/>
    <mergeCell ref="AE245:AF245"/>
    <mergeCell ref="AH245:AI245"/>
    <mergeCell ref="AK245:AL245"/>
    <mergeCell ref="AO245:AP245"/>
    <mergeCell ref="AH248:AI248"/>
    <mergeCell ref="AK248:AL248"/>
    <mergeCell ref="AO248:AP248"/>
    <mergeCell ref="AY248:BA248"/>
    <mergeCell ref="A249:C249"/>
    <mergeCell ref="D249:L249"/>
    <mergeCell ref="M249:N249"/>
    <mergeCell ref="O249:Q249"/>
    <mergeCell ref="R249:T249"/>
    <mergeCell ref="U249:V249"/>
    <mergeCell ref="AY247:BA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AE248:AF248"/>
    <mergeCell ref="Y247:Z247"/>
    <mergeCell ref="AB247:AC247"/>
    <mergeCell ref="AE247:AF247"/>
    <mergeCell ref="AH247:AI247"/>
    <mergeCell ref="AK247:AL247"/>
    <mergeCell ref="AO247:AP247"/>
    <mergeCell ref="AB250:AC250"/>
    <mergeCell ref="AE250:AF250"/>
    <mergeCell ref="AH250:AI250"/>
    <mergeCell ref="AK250:AL250"/>
    <mergeCell ref="AO250:AP250"/>
    <mergeCell ref="AY250:BA250"/>
    <mergeCell ref="AO249:AP249"/>
    <mergeCell ref="AY249:BA249"/>
    <mergeCell ref="A250:C250"/>
    <mergeCell ref="D250:L250"/>
    <mergeCell ref="M250:N250"/>
    <mergeCell ref="O250:Q250"/>
    <mergeCell ref="R250:T250"/>
    <mergeCell ref="U250:V250"/>
    <mergeCell ref="W250:X250"/>
    <mergeCell ref="Y250:Z250"/>
    <mergeCell ref="W249:X249"/>
    <mergeCell ref="Y249:Z249"/>
    <mergeCell ref="AB249:AC249"/>
    <mergeCell ref="AE249:AF249"/>
    <mergeCell ref="AH249:AI249"/>
    <mergeCell ref="AK249:AL249"/>
    <mergeCell ref="AB252:AC252"/>
    <mergeCell ref="AE252:AF252"/>
    <mergeCell ref="AH252:AI252"/>
    <mergeCell ref="AK252:AL252"/>
    <mergeCell ref="AO252:AP252"/>
    <mergeCell ref="AY252:BA252"/>
    <mergeCell ref="AO251:AP251"/>
    <mergeCell ref="AY251:BA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W251:X251"/>
    <mergeCell ref="Y251:Z251"/>
    <mergeCell ref="AB251:AC251"/>
    <mergeCell ref="AE251:AF251"/>
    <mergeCell ref="AH251:AI251"/>
    <mergeCell ref="AK251:AL251"/>
    <mergeCell ref="A251:C251"/>
    <mergeCell ref="D251:L251"/>
    <mergeCell ref="M251:N251"/>
    <mergeCell ref="O251:Q251"/>
    <mergeCell ref="R251:T251"/>
    <mergeCell ref="U251:V251"/>
    <mergeCell ref="AB254:AC254"/>
    <mergeCell ref="AE254:AF254"/>
    <mergeCell ref="AH254:AI254"/>
    <mergeCell ref="AK254:AL254"/>
    <mergeCell ref="AO254:AP254"/>
    <mergeCell ref="AY254:BA254"/>
    <mergeCell ref="AO253:AP253"/>
    <mergeCell ref="AY253:BA253"/>
    <mergeCell ref="A254:C254"/>
    <mergeCell ref="D254:L254"/>
    <mergeCell ref="M254:N254"/>
    <mergeCell ref="O254:Q254"/>
    <mergeCell ref="R254:T254"/>
    <mergeCell ref="U254:V254"/>
    <mergeCell ref="W254:X254"/>
    <mergeCell ref="Y254:Z254"/>
    <mergeCell ref="W253:X253"/>
    <mergeCell ref="Y253:Z253"/>
    <mergeCell ref="AB253:AC253"/>
    <mergeCell ref="AE253:AF253"/>
    <mergeCell ref="AH253:AI253"/>
    <mergeCell ref="AK253:AL253"/>
    <mergeCell ref="A253:C253"/>
    <mergeCell ref="D253:L253"/>
    <mergeCell ref="M253:N253"/>
    <mergeCell ref="O253:Q253"/>
    <mergeCell ref="R253:T253"/>
    <mergeCell ref="U253:V253"/>
    <mergeCell ref="AH256:AI256"/>
    <mergeCell ref="AK256:AL256"/>
    <mergeCell ref="AO256:AP256"/>
    <mergeCell ref="AY256:BA256"/>
    <mergeCell ref="B257:L257"/>
    <mergeCell ref="M257:N257"/>
    <mergeCell ref="O257:Q257"/>
    <mergeCell ref="R257:T257"/>
    <mergeCell ref="U257:V257"/>
    <mergeCell ref="W257:X257"/>
    <mergeCell ref="AY255:BA255"/>
    <mergeCell ref="B256:L256"/>
    <mergeCell ref="M256:N256"/>
    <mergeCell ref="O256:Q256"/>
    <mergeCell ref="R256:T256"/>
    <mergeCell ref="U256:V256"/>
    <mergeCell ref="W256:X256"/>
    <mergeCell ref="Y256:Z256"/>
    <mergeCell ref="AB256:AC256"/>
    <mergeCell ref="AE256:AF256"/>
    <mergeCell ref="Y255:Z255"/>
    <mergeCell ref="AB255:AC255"/>
    <mergeCell ref="AE255:AF255"/>
    <mergeCell ref="AH255:AI255"/>
    <mergeCell ref="AK255:AL255"/>
    <mergeCell ref="AO255:AP255"/>
    <mergeCell ref="B255:L255"/>
    <mergeCell ref="M255:N255"/>
    <mergeCell ref="O255:Q255"/>
    <mergeCell ref="R255:T255"/>
    <mergeCell ref="U255:V255"/>
    <mergeCell ref="W255:X255"/>
    <mergeCell ref="AH258:AI258"/>
    <mergeCell ref="AK258:AL258"/>
    <mergeCell ref="AO258:AP258"/>
    <mergeCell ref="AY258:BA258"/>
    <mergeCell ref="A259:C259"/>
    <mergeCell ref="D259:L259"/>
    <mergeCell ref="M259:N259"/>
    <mergeCell ref="O259:Q259"/>
    <mergeCell ref="R259:T259"/>
    <mergeCell ref="U259:V259"/>
    <mergeCell ref="AY257:BA257"/>
    <mergeCell ref="B258:L258"/>
    <mergeCell ref="M258:N258"/>
    <mergeCell ref="O258:Q258"/>
    <mergeCell ref="R258:T258"/>
    <mergeCell ref="U258:V258"/>
    <mergeCell ref="W258:X258"/>
    <mergeCell ref="Y258:Z258"/>
    <mergeCell ref="AB258:AC258"/>
    <mergeCell ref="AE258:AF258"/>
    <mergeCell ref="Y257:Z257"/>
    <mergeCell ref="AB257:AC257"/>
    <mergeCell ref="AE257:AF257"/>
    <mergeCell ref="AH257:AI257"/>
    <mergeCell ref="AK257:AL257"/>
    <mergeCell ref="AO257:AP257"/>
    <mergeCell ref="AB260:AC260"/>
    <mergeCell ref="AE260:AF260"/>
    <mergeCell ref="AH260:AI260"/>
    <mergeCell ref="AK260:AL260"/>
    <mergeCell ref="AO260:AP260"/>
    <mergeCell ref="AY260:BA260"/>
    <mergeCell ref="AO259:AP259"/>
    <mergeCell ref="AY259:BA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W259:X259"/>
    <mergeCell ref="Y259:Z259"/>
    <mergeCell ref="AB259:AC259"/>
    <mergeCell ref="AE259:AF259"/>
    <mergeCell ref="AH259:AI259"/>
    <mergeCell ref="AK259:AL259"/>
    <mergeCell ref="AB262:AC262"/>
    <mergeCell ref="AE262:AF262"/>
    <mergeCell ref="AH262:AI262"/>
    <mergeCell ref="AK262:AL262"/>
    <mergeCell ref="AO262:AP262"/>
    <mergeCell ref="AY262:BA262"/>
    <mergeCell ref="AO261:AP261"/>
    <mergeCell ref="AY261:BA261"/>
    <mergeCell ref="A262:C262"/>
    <mergeCell ref="D262:L262"/>
    <mergeCell ref="M262:N262"/>
    <mergeCell ref="O262:Q262"/>
    <mergeCell ref="R262:T262"/>
    <mergeCell ref="U262:V262"/>
    <mergeCell ref="W262:X262"/>
    <mergeCell ref="Y262:Z262"/>
    <mergeCell ref="W261:X261"/>
    <mergeCell ref="Y261:Z261"/>
    <mergeCell ref="AB261:AC261"/>
    <mergeCell ref="AE261:AF261"/>
    <mergeCell ref="AH261:AI261"/>
    <mergeCell ref="AK261:AL261"/>
    <mergeCell ref="A261:C261"/>
    <mergeCell ref="D261:L261"/>
    <mergeCell ref="M261:N261"/>
    <mergeCell ref="O261:Q261"/>
    <mergeCell ref="R261:T261"/>
    <mergeCell ref="U261:V261"/>
    <mergeCell ref="AE264:AF264"/>
    <mergeCell ref="AH264:AI264"/>
    <mergeCell ref="AK264:AL264"/>
    <mergeCell ref="AO264:AP264"/>
    <mergeCell ref="AY264:BA264"/>
    <mergeCell ref="B265:L265"/>
    <mergeCell ref="M265:N265"/>
    <mergeCell ref="O265:Q265"/>
    <mergeCell ref="R265:T265"/>
    <mergeCell ref="U265:V265"/>
    <mergeCell ref="AO263:AP263"/>
    <mergeCell ref="AY263:BA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W263:X263"/>
    <mergeCell ref="Y263:Z263"/>
    <mergeCell ref="AB263:AC263"/>
    <mergeCell ref="AE263:AF263"/>
    <mergeCell ref="AH263:AI263"/>
    <mergeCell ref="AK263:AL263"/>
    <mergeCell ref="A263:C263"/>
    <mergeCell ref="D263:L263"/>
    <mergeCell ref="M263:N263"/>
    <mergeCell ref="O263:Q263"/>
    <mergeCell ref="R263:T263"/>
    <mergeCell ref="U263:V263"/>
    <mergeCell ref="AE266:AF266"/>
    <mergeCell ref="AH266:AI266"/>
    <mergeCell ref="AK266:AL266"/>
    <mergeCell ref="AO266:AP266"/>
    <mergeCell ref="AY266:BA266"/>
    <mergeCell ref="B267:L267"/>
    <mergeCell ref="M267:N267"/>
    <mergeCell ref="O267:Q267"/>
    <mergeCell ref="R267:T267"/>
    <mergeCell ref="U267:V267"/>
    <mergeCell ref="AO265:AP265"/>
    <mergeCell ref="AY265:BA265"/>
    <mergeCell ref="B266:L266"/>
    <mergeCell ref="M266:N266"/>
    <mergeCell ref="O266:Q266"/>
    <mergeCell ref="R266:T266"/>
    <mergeCell ref="U266:V266"/>
    <mergeCell ref="W266:X266"/>
    <mergeCell ref="Y266:Z266"/>
    <mergeCell ref="AB266:AC266"/>
    <mergeCell ref="W265:X265"/>
    <mergeCell ref="Y265:Z265"/>
    <mergeCell ref="AB265:AC265"/>
    <mergeCell ref="AE265:AF265"/>
    <mergeCell ref="AH265:AI265"/>
    <mergeCell ref="AK265:AL265"/>
    <mergeCell ref="AB268:AC268"/>
    <mergeCell ref="AE268:AF268"/>
    <mergeCell ref="AH268:AI268"/>
    <mergeCell ref="AK268:AL268"/>
    <mergeCell ref="AO268:AP268"/>
    <mergeCell ref="AY268:BA268"/>
    <mergeCell ref="AO267:AP267"/>
    <mergeCell ref="AY267:BA267"/>
    <mergeCell ref="A268:C268"/>
    <mergeCell ref="D268:L268"/>
    <mergeCell ref="M268:N268"/>
    <mergeCell ref="O268:Q268"/>
    <mergeCell ref="R268:T268"/>
    <mergeCell ref="U268:V268"/>
    <mergeCell ref="W268:X268"/>
    <mergeCell ref="Y268:Z268"/>
    <mergeCell ref="W267:X267"/>
    <mergeCell ref="Y267:Z267"/>
    <mergeCell ref="AB267:AC267"/>
    <mergeCell ref="AE267:AF267"/>
    <mergeCell ref="AH267:AI267"/>
    <mergeCell ref="AK267:AL267"/>
    <mergeCell ref="AB270:AC270"/>
    <mergeCell ref="AE270:AF270"/>
    <mergeCell ref="AH270:AI270"/>
    <mergeCell ref="AK270:AL270"/>
    <mergeCell ref="AO270:AP270"/>
    <mergeCell ref="AY270:BA270"/>
    <mergeCell ref="AO269:AP269"/>
    <mergeCell ref="AY269:BA269"/>
    <mergeCell ref="A270:C270"/>
    <mergeCell ref="D270:L270"/>
    <mergeCell ref="M270:N270"/>
    <mergeCell ref="O270:Q270"/>
    <mergeCell ref="R270:T270"/>
    <mergeCell ref="U270:V270"/>
    <mergeCell ref="W270:X270"/>
    <mergeCell ref="Y270:Z270"/>
    <mergeCell ref="W269:X269"/>
    <mergeCell ref="Y269:Z269"/>
    <mergeCell ref="AB269:AC269"/>
    <mergeCell ref="AE269:AF269"/>
    <mergeCell ref="AH269:AI269"/>
    <mergeCell ref="AK269:AL269"/>
    <mergeCell ref="A269:C269"/>
    <mergeCell ref="D269:L269"/>
    <mergeCell ref="M269:N269"/>
    <mergeCell ref="O269:Q269"/>
    <mergeCell ref="R269:T269"/>
    <mergeCell ref="U269:V269"/>
    <mergeCell ref="AB272:AC272"/>
    <mergeCell ref="AE272:AF272"/>
    <mergeCell ref="AH272:AI272"/>
    <mergeCell ref="AK272:AL272"/>
    <mergeCell ref="AO272:AP272"/>
    <mergeCell ref="AY272:BA272"/>
    <mergeCell ref="AO271:AP271"/>
    <mergeCell ref="AY271:BA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W271:X271"/>
    <mergeCell ref="Y271:Z271"/>
    <mergeCell ref="AB271:AC271"/>
    <mergeCell ref="AE271:AF271"/>
    <mergeCell ref="AH271:AI271"/>
    <mergeCell ref="AK271:AL271"/>
    <mergeCell ref="A271:C271"/>
    <mergeCell ref="D271:L271"/>
    <mergeCell ref="M271:N271"/>
    <mergeCell ref="O271:Q271"/>
    <mergeCell ref="R271:T271"/>
    <mergeCell ref="U271:V271"/>
    <mergeCell ref="AB274:AC274"/>
    <mergeCell ref="AE274:AF274"/>
    <mergeCell ref="AH274:AI274"/>
    <mergeCell ref="AK274:AL274"/>
    <mergeCell ref="AO274:AP274"/>
    <mergeCell ref="AY274:BA274"/>
    <mergeCell ref="AO273:AP273"/>
    <mergeCell ref="AY273:BA273"/>
    <mergeCell ref="A274:C274"/>
    <mergeCell ref="D274:L274"/>
    <mergeCell ref="M274:N274"/>
    <mergeCell ref="O274:Q274"/>
    <mergeCell ref="R274:T274"/>
    <mergeCell ref="U274:V274"/>
    <mergeCell ref="W274:X274"/>
    <mergeCell ref="Y274:Z274"/>
    <mergeCell ref="W273:X273"/>
    <mergeCell ref="Y273:Z273"/>
    <mergeCell ref="AB273:AC273"/>
    <mergeCell ref="AE273:AF273"/>
    <mergeCell ref="AH273:AI273"/>
    <mergeCell ref="AK273:AL273"/>
    <mergeCell ref="A273:C273"/>
    <mergeCell ref="D273:L273"/>
    <mergeCell ref="M273:N273"/>
    <mergeCell ref="O273:Q273"/>
    <mergeCell ref="R273:T273"/>
    <mergeCell ref="U273:V273"/>
    <mergeCell ref="AH276:AI276"/>
    <mergeCell ref="AK276:AL276"/>
    <mergeCell ref="AO276:AP276"/>
    <mergeCell ref="AY276:BA276"/>
    <mergeCell ref="B277:L277"/>
    <mergeCell ref="M277:N277"/>
    <mergeCell ref="O277:Q277"/>
    <mergeCell ref="R277:T277"/>
    <mergeCell ref="U277:V277"/>
    <mergeCell ref="W277:X277"/>
    <mergeCell ref="AY275:BA275"/>
    <mergeCell ref="A276:L276"/>
    <mergeCell ref="M276:N276"/>
    <mergeCell ref="O276:Q276"/>
    <mergeCell ref="R276:T276"/>
    <mergeCell ref="U276:V276"/>
    <mergeCell ref="W276:X276"/>
    <mergeCell ref="Y276:Z276"/>
    <mergeCell ref="AB276:AC276"/>
    <mergeCell ref="AE276:AF276"/>
    <mergeCell ref="Y275:Z275"/>
    <mergeCell ref="AB275:AC275"/>
    <mergeCell ref="AE275:AF275"/>
    <mergeCell ref="AH275:AI275"/>
    <mergeCell ref="AK275:AL275"/>
    <mergeCell ref="AO275:AP275"/>
    <mergeCell ref="B275:L275"/>
    <mergeCell ref="M275:N275"/>
    <mergeCell ref="O275:Q275"/>
    <mergeCell ref="R275:T275"/>
    <mergeCell ref="U275:V275"/>
    <mergeCell ref="W275:X275"/>
    <mergeCell ref="AH278:AI278"/>
    <mergeCell ref="AK278:AL278"/>
    <mergeCell ref="AO278:AP278"/>
    <mergeCell ref="AY278:BA278"/>
    <mergeCell ref="B279:L279"/>
    <mergeCell ref="M279:N279"/>
    <mergeCell ref="O279:Q279"/>
    <mergeCell ref="R279:T279"/>
    <mergeCell ref="U279:V279"/>
    <mergeCell ref="W279:X279"/>
    <mergeCell ref="AY277:BA277"/>
    <mergeCell ref="B278:L278"/>
    <mergeCell ref="M278:N278"/>
    <mergeCell ref="O278:Q278"/>
    <mergeCell ref="R278:T278"/>
    <mergeCell ref="U278:V278"/>
    <mergeCell ref="W278:X278"/>
    <mergeCell ref="Y278:Z278"/>
    <mergeCell ref="AB278:AC278"/>
    <mergeCell ref="AE278:AF278"/>
    <mergeCell ref="Y277:Z277"/>
    <mergeCell ref="AB277:AC277"/>
    <mergeCell ref="AE277:AF277"/>
    <mergeCell ref="AH277:AI277"/>
    <mergeCell ref="AK277:AL277"/>
    <mergeCell ref="AO277:AP277"/>
    <mergeCell ref="AH280:AI280"/>
    <mergeCell ref="AK280:AL280"/>
    <mergeCell ref="AO280:AP280"/>
    <mergeCell ref="AY280:BA280"/>
    <mergeCell ref="A281:L281"/>
    <mergeCell ref="M281:N281"/>
    <mergeCell ref="O281:Q281"/>
    <mergeCell ref="R281:T281"/>
    <mergeCell ref="U281:V281"/>
    <mergeCell ref="W281:X281"/>
    <mergeCell ref="AY279:BA279"/>
    <mergeCell ref="B280:L280"/>
    <mergeCell ref="M280:N280"/>
    <mergeCell ref="O280:Q280"/>
    <mergeCell ref="R280:T280"/>
    <mergeCell ref="U280:V280"/>
    <mergeCell ref="W280:X280"/>
    <mergeCell ref="Y280:Z280"/>
    <mergeCell ref="AB280:AC280"/>
    <mergeCell ref="AE280:AF280"/>
    <mergeCell ref="Y279:Z279"/>
    <mergeCell ref="AB279:AC279"/>
    <mergeCell ref="AE279:AF279"/>
    <mergeCell ref="AH279:AI279"/>
    <mergeCell ref="AK279:AL279"/>
    <mergeCell ref="AO279:AP279"/>
    <mergeCell ref="AH282:AI282"/>
    <mergeCell ref="AK282:AL282"/>
    <mergeCell ref="AO282:AP282"/>
    <mergeCell ref="AY282:BA282"/>
    <mergeCell ref="A283:L283"/>
    <mergeCell ref="M283:N283"/>
    <mergeCell ref="O283:Q283"/>
    <mergeCell ref="R283:T283"/>
    <mergeCell ref="U283:V283"/>
    <mergeCell ref="W283:X283"/>
    <mergeCell ref="AY281:BA281"/>
    <mergeCell ref="A282:L282"/>
    <mergeCell ref="M282:N282"/>
    <mergeCell ref="O282:Q282"/>
    <mergeCell ref="R282:T282"/>
    <mergeCell ref="U282:V282"/>
    <mergeCell ref="W282:X282"/>
    <mergeCell ref="Y282:Z282"/>
    <mergeCell ref="AB282:AC282"/>
    <mergeCell ref="AE282:AF282"/>
    <mergeCell ref="Y281:Z281"/>
    <mergeCell ref="AB281:AC281"/>
    <mergeCell ref="AE281:AF281"/>
    <mergeCell ref="AH281:AI281"/>
    <mergeCell ref="AK281:AL281"/>
    <mergeCell ref="AO281:AP281"/>
    <mergeCell ref="AH284:AI284"/>
    <mergeCell ref="AK284:AL284"/>
    <mergeCell ref="AO284:AP284"/>
    <mergeCell ref="AY284:BA284"/>
    <mergeCell ref="A285:L285"/>
    <mergeCell ref="M285:N285"/>
    <mergeCell ref="O285:Q285"/>
    <mergeCell ref="R285:T285"/>
    <mergeCell ref="U285:V285"/>
    <mergeCell ref="W285:X285"/>
    <mergeCell ref="AY283:BA283"/>
    <mergeCell ref="A284:L284"/>
    <mergeCell ref="M284:N284"/>
    <mergeCell ref="O284:Q284"/>
    <mergeCell ref="R284:T284"/>
    <mergeCell ref="U284:V284"/>
    <mergeCell ref="W284:X284"/>
    <mergeCell ref="Y284:Z284"/>
    <mergeCell ref="AB284:AC284"/>
    <mergeCell ref="AE284:AF284"/>
    <mergeCell ref="Y283:Z283"/>
    <mergeCell ref="AB283:AC283"/>
    <mergeCell ref="AE283:AF283"/>
    <mergeCell ref="AH283:AI283"/>
    <mergeCell ref="AK283:AL283"/>
    <mergeCell ref="AO283:AP283"/>
    <mergeCell ref="AH286:AI286"/>
    <mergeCell ref="AK286:AL286"/>
    <mergeCell ref="AO286:AP286"/>
    <mergeCell ref="AY286:BA286"/>
    <mergeCell ref="A287:L287"/>
    <mergeCell ref="M287:N287"/>
    <mergeCell ref="O287:Q287"/>
    <mergeCell ref="R287:T287"/>
    <mergeCell ref="U287:V287"/>
    <mergeCell ref="W287:X287"/>
    <mergeCell ref="AY285:BA285"/>
    <mergeCell ref="A286:L286"/>
    <mergeCell ref="M286:N286"/>
    <mergeCell ref="O286:Q286"/>
    <mergeCell ref="R286:T286"/>
    <mergeCell ref="U286:V286"/>
    <mergeCell ref="W286:X286"/>
    <mergeCell ref="Y286:Z286"/>
    <mergeCell ref="AB286:AC286"/>
    <mergeCell ref="AE286:AF286"/>
    <mergeCell ref="Y285:Z285"/>
    <mergeCell ref="AB285:AC285"/>
    <mergeCell ref="AE285:AF285"/>
    <mergeCell ref="AH285:AI285"/>
    <mergeCell ref="AK285:AL285"/>
    <mergeCell ref="AO285:AP285"/>
    <mergeCell ref="AH288:AI288"/>
    <mergeCell ref="AK288:AL288"/>
    <mergeCell ref="AO288:AP288"/>
    <mergeCell ref="AY288:BA288"/>
    <mergeCell ref="B289:L289"/>
    <mergeCell ref="M289:N289"/>
    <mergeCell ref="O289:Q289"/>
    <mergeCell ref="R289:T289"/>
    <mergeCell ref="U289:V289"/>
    <mergeCell ref="W289:X289"/>
    <mergeCell ref="AY287:BA287"/>
    <mergeCell ref="A288:L288"/>
    <mergeCell ref="M288:N288"/>
    <mergeCell ref="O288:Q288"/>
    <mergeCell ref="R288:T288"/>
    <mergeCell ref="U288:V288"/>
    <mergeCell ref="W288:X288"/>
    <mergeCell ref="Y288:Z288"/>
    <mergeCell ref="AB288:AC288"/>
    <mergeCell ref="AE288:AF288"/>
    <mergeCell ref="Y287:Z287"/>
    <mergeCell ref="AB287:AC287"/>
    <mergeCell ref="AE287:AF287"/>
    <mergeCell ref="AH287:AI287"/>
    <mergeCell ref="AK287:AL287"/>
    <mergeCell ref="AO287:AP287"/>
    <mergeCell ref="AH290:AI290"/>
    <mergeCell ref="AK290:AL290"/>
    <mergeCell ref="AO290:AP290"/>
    <mergeCell ref="AY290:BA290"/>
    <mergeCell ref="B291:L291"/>
    <mergeCell ref="M291:N291"/>
    <mergeCell ref="O291:Q291"/>
    <mergeCell ref="R291:T291"/>
    <mergeCell ref="U291:V291"/>
    <mergeCell ref="W291:X291"/>
    <mergeCell ref="AY289:BA289"/>
    <mergeCell ref="B290:L290"/>
    <mergeCell ref="M290:N290"/>
    <mergeCell ref="O290:Q290"/>
    <mergeCell ref="R290:T290"/>
    <mergeCell ref="U290:V290"/>
    <mergeCell ref="W290:X290"/>
    <mergeCell ref="Y290:Z290"/>
    <mergeCell ref="AB290:AC290"/>
    <mergeCell ref="AE290:AF290"/>
    <mergeCell ref="Y289:Z289"/>
    <mergeCell ref="AB289:AC289"/>
    <mergeCell ref="AE289:AF289"/>
    <mergeCell ref="AH289:AI289"/>
    <mergeCell ref="AK289:AL289"/>
    <mergeCell ref="AO289:AP289"/>
    <mergeCell ref="AH292:AI292"/>
    <mergeCell ref="AK292:AL292"/>
    <mergeCell ref="AO292:AP292"/>
    <mergeCell ref="AY292:BA292"/>
    <mergeCell ref="A293:L293"/>
    <mergeCell ref="M293:N293"/>
    <mergeCell ref="O293:Q293"/>
    <mergeCell ref="R293:T293"/>
    <mergeCell ref="U293:V293"/>
    <mergeCell ref="W293:X293"/>
    <mergeCell ref="AY291:BA291"/>
    <mergeCell ref="B292:L292"/>
    <mergeCell ref="M292:N292"/>
    <mergeCell ref="O292:Q292"/>
    <mergeCell ref="R292:T292"/>
    <mergeCell ref="U292:V292"/>
    <mergeCell ref="W292:X292"/>
    <mergeCell ref="Y292:Z292"/>
    <mergeCell ref="AB292:AC292"/>
    <mergeCell ref="AE292:AF292"/>
    <mergeCell ref="Y291:Z291"/>
    <mergeCell ref="AB291:AC291"/>
    <mergeCell ref="AE291:AF291"/>
    <mergeCell ref="AH291:AI291"/>
    <mergeCell ref="AK291:AL291"/>
    <mergeCell ref="AO291:AP291"/>
    <mergeCell ref="AH294:AI294"/>
    <mergeCell ref="AK294:AL294"/>
    <mergeCell ref="AO294:AP294"/>
    <mergeCell ref="AY294:BA294"/>
    <mergeCell ref="B295:L295"/>
    <mergeCell ref="M295:N295"/>
    <mergeCell ref="O295:Q295"/>
    <mergeCell ref="R295:T295"/>
    <mergeCell ref="U295:V295"/>
    <mergeCell ref="W295:X295"/>
    <mergeCell ref="AY293:BA293"/>
    <mergeCell ref="B294:L294"/>
    <mergeCell ref="M294:N294"/>
    <mergeCell ref="O294:Q294"/>
    <mergeCell ref="R294:T294"/>
    <mergeCell ref="U294:V294"/>
    <mergeCell ref="W294:X294"/>
    <mergeCell ref="Y294:Z294"/>
    <mergeCell ref="AB294:AC294"/>
    <mergeCell ref="AE294:AF294"/>
    <mergeCell ref="Y293:Z293"/>
    <mergeCell ref="AB293:AC293"/>
    <mergeCell ref="AE293:AF293"/>
    <mergeCell ref="AH293:AI293"/>
    <mergeCell ref="AK293:AL293"/>
    <mergeCell ref="AO293:AP293"/>
    <mergeCell ref="AH296:AI296"/>
    <mergeCell ref="AK296:AL296"/>
    <mergeCell ref="AO296:AP296"/>
    <mergeCell ref="AY296:BA296"/>
    <mergeCell ref="A297:L297"/>
    <mergeCell ref="M297:N297"/>
    <mergeCell ref="O297:Q297"/>
    <mergeCell ref="R297:T297"/>
    <mergeCell ref="U297:V297"/>
    <mergeCell ref="W297:X297"/>
    <mergeCell ref="AY295:BA295"/>
    <mergeCell ref="B296:L296"/>
    <mergeCell ref="M296:N296"/>
    <mergeCell ref="O296:Q296"/>
    <mergeCell ref="R296:T296"/>
    <mergeCell ref="U296:V296"/>
    <mergeCell ref="W296:X296"/>
    <mergeCell ref="Y296:Z296"/>
    <mergeCell ref="AB296:AC296"/>
    <mergeCell ref="AE296:AF296"/>
    <mergeCell ref="Y295:Z295"/>
    <mergeCell ref="AB295:AC295"/>
    <mergeCell ref="AE295:AF295"/>
    <mergeCell ref="AH295:AI295"/>
    <mergeCell ref="AK295:AL295"/>
    <mergeCell ref="AO295:AP295"/>
    <mergeCell ref="AH298:AI298"/>
    <mergeCell ref="AK298:AL298"/>
    <mergeCell ref="AO298:AP298"/>
    <mergeCell ref="AY298:BA298"/>
    <mergeCell ref="A299:L299"/>
    <mergeCell ref="M299:N299"/>
    <mergeCell ref="O299:Q299"/>
    <mergeCell ref="R299:T299"/>
    <mergeCell ref="U299:V299"/>
    <mergeCell ref="W299:X299"/>
    <mergeCell ref="AY297:BA297"/>
    <mergeCell ref="A298:L298"/>
    <mergeCell ref="M298:N298"/>
    <mergeCell ref="O298:Q298"/>
    <mergeCell ref="R298:T298"/>
    <mergeCell ref="U298:V298"/>
    <mergeCell ref="W298:X298"/>
    <mergeCell ref="Y298:Z298"/>
    <mergeCell ref="AB298:AC298"/>
    <mergeCell ref="AE298:AF298"/>
    <mergeCell ref="Y297:Z297"/>
    <mergeCell ref="AB297:AC297"/>
    <mergeCell ref="AE297:AF297"/>
    <mergeCell ref="AH297:AI297"/>
    <mergeCell ref="AK297:AL297"/>
    <mergeCell ref="AO297:AP297"/>
    <mergeCell ref="AH300:AI300"/>
    <mergeCell ref="AK300:AL300"/>
    <mergeCell ref="AO300:AP300"/>
    <mergeCell ref="AY300:BA300"/>
    <mergeCell ref="A301:L301"/>
    <mergeCell ref="M301:N301"/>
    <mergeCell ref="O301:Q301"/>
    <mergeCell ref="R301:T301"/>
    <mergeCell ref="U301:V301"/>
    <mergeCell ref="W301:X301"/>
    <mergeCell ref="AY299:BA299"/>
    <mergeCell ref="A300:L300"/>
    <mergeCell ref="M300:N300"/>
    <mergeCell ref="O300:Q300"/>
    <mergeCell ref="R300:T300"/>
    <mergeCell ref="U300:V300"/>
    <mergeCell ref="W300:X300"/>
    <mergeCell ref="Y300:Z300"/>
    <mergeCell ref="AB300:AC300"/>
    <mergeCell ref="AE300:AF300"/>
    <mergeCell ref="Y299:Z299"/>
    <mergeCell ref="AB299:AC299"/>
    <mergeCell ref="AE299:AF299"/>
    <mergeCell ref="AH299:AI299"/>
    <mergeCell ref="AK299:AL299"/>
    <mergeCell ref="AO299:AP299"/>
    <mergeCell ref="AH302:AI302"/>
    <mergeCell ref="AK302:AL302"/>
    <mergeCell ref="AO302:AP302"/>
    <mergeCell ref="AY302:BA302"/>
    <mergeCell ref="A303:L303"/>
    <mergeCell ref="M303:N303"/>
    <mergeCell ref="O303:Q303"/>
    <mergeCell ref="R303:T303"/>
    <mergeCell ref="U303:V303"/>
    <mergeCell ref="W303:X303"/>
    <mergeCell ref="AY301:BA301"/>
    <mergeCell ref="A302:L302"/>
    <mergeCell ref="M302:N302"/>
    <mergeCell ref="O302:Q302"/>
    <mergeCell ref="R302:T302"/>
    <mergeCell ref="U302:V302"/>
    <mergeCell ref="W302:X302"/>
    <mergeCell ref="Y302:Z302"/>
    <mergeCell ref="AB302:AC302"/>
    <mergeCell ref="AE302:AF302"/>
    <mergeCell ref="Y301:Z301"/>
    <mergeCell ref="AB301:AC301"/>
    <mergeCell ref="AE301:AF301"/>
    <mergeCell ref="AH301:AI301"/>
    <mergeCell ref="AK301:AL301"/>
    <mergeCell ref="AO301:AP301"/>
    <mergeCell ref="AH304:AI304"/>
    <mergeCell ref="AK304:AL304"/>
    <mergeCell ref="AO304:AP304"/>
    <mergeCell ref="AY304:BA304"/>
    <mergeCell ref="A305:L305"/>
    <mergeCell ref="M305:N305"/>
    <mergeCell ref="O305:Q305"/>
    <mergeCell ref="R305:T305"/>
    <mergeCell ref="U305:V305"/>
    <mergeCell ref="W305:X305"/>
    <mergeCell ref="AY303:BA303"/>
    <mergeCell ref="A304:L304"/>
    <mergeCell ref="M304:N304"/>
    <mergeCell ref="O304:Q304"/>
    <mergeCell ref="R304:T304"/>
    <mergeCell ref="U304:V304"/>
    <mergeCell ref="W304:X304"/>
    <mergeCell ref="Y304:Z304"/>
    <mergeCell ref="AB304:AC304"/>
    <mergeCell ref="AE304:AF304"/>
    <mergeCell ref="Y303:Z303"/>
    <mergeCell ref="AB303:AC303"/>
    <mergeCell ref="AE303:AF303"/>
    <mergeCell ref="AH303:AI303"/>
    <mergeCell ref="AK303:AL303"/>
    <mergeCell ref="AO303:AP303"/>
    <mergeCell ref="AH306:AI306"/>
    <mergeCell ref="AK306:AL306"/>
    <mergeCell ref="AO306:AP306"/>
    <mergeCell ref="AY306:BA306"/>
    <mergeCell ref="B307:L307"/>
    <mergeCell ref="M307:N307"/>
    <mergeCell ref="O307:Q307"/>
    <mergeCell ref="R307:T307"/>
    <mergeCell ref="U307:V307"/>
    <mergeCell ref="W307:X307"/>
    <mergeCell ref="AY305:BA305"/>
    <mergeCell ref="B306:L306"/>
    <mergeCell ref="M306:N306"/>
    <mergeCell ref="O306:Q306"/>
    <mergeCell ref="R306:T306"/>
    <mergeCell ref="U306:V306"/>
    <mergeCell ref="W306:X306"/>
    <mergeCell ref="Y306:Z306"/>
    <mergeCell ref="AB306:AC306"/>
    <mergeCell ref="AE306:AF306"/>
    <mergeCell ref="Y305:Z305"/>
    <mergeCell ref="AB305:AC305"/>
    <mergeCell ref="AE305:AF305"/>
    <mergeCell ref="AH305:AI305"/>
    <mergeCell ref="AK305:AL305"/>
    <mergeCell ref="AO305:AP305"/>
    <mergeCell ref="AH308:AI308"/>
    <mergeCell ref="AK308:AL308"/>
    <mergeCell ref="AO308:AP308"/>
    <mergeCell ref="AY308:BA308"/>
    <mergeCell ref="A309:L309"/>
    <mergeCell ref="M309:N309"/>
    <mergeCell ref="O309:Q309"/>
    <mergeCell ref="R309:T309"/>
    <mergeCell ref="U309:V309"/>
    <mergeCell ref="W309:X309"/>
    <mergeCell ref="AY307:BA307"/>
    <mergeCell ref="A308:L308"/>
    <mergeCell ref="M308:N308"/>
    <mergeCell ref="O308:Q308"/>
    <mergeCell ref="R308:T308"/>
    <mergeCell ref="U308:V308"/>
    <mergeCell ref="W308:X308"/>
    <mergeCell ref="Y308:Z308"/>
    <mergeCell ref="AB308:AC308"/>
    <mergeCell ref="AE308:AF308"/>
    <mergeCell ref="Y307:Z307"/>
    <mergeCell ref="AB307:AC307"/>
    <mergeCell ref="AE307:AF307"/>
    <mergeCell ref="AH307:AI307"/>
    <mergeCell ref="AK307:AL307"/>
    <mergeCell ref="AO307:AP307"/>
    <mergeCell ref="AE310:AF310"/>
    <mergeCell ref="AH310:AI310"/>
    <mergeCell ref="AK310:AL310"/>
    <mergeCell ref="AO310:AP310"/>
    <mergeCell ref="AY310:BA310"/>
    <mergeCell ref="A311:C311"/>
    <mergeCell ref="D311:L311"/>
    <mergeCell ref="M311:N311"/>
    <mergeCell ref="O311:Q311"/>
    <mergeCell ref="R311:T311"/>
    <mergeCell ref="AY309:BA309"/>
    <mergeCell ref="A310:C310"/>
    <mergeCell ref="D310:L310"/>
    <mergeCell ref="M310:N310"/>
    <mergeCell ref="O310:Q310"/>
    <mergeCell ref="R310:T310"/>
    <mergeCell ref="U310:V310"/>
    <mergeCell ref="W310:X310"/>
    <mergeCell ref="Y310:Z310"/>
    <mergeCell ref="AB310:AC310"/>
    <mergeCell ref="Y309:Z309"/>
    <mergeCell ref="AB309:AC309"/>
    <mergeCell ref="AE309:AF309"/>
    <mergeCell ref="AH309:AI309"/>
    <mergeCell ref="AK309:AL309"/>
    <mergeCell ref="AO309:AP309"/>
    <mergeCell ref="AY312:BA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Y312:Z312"/>
    <mergeCell ref="AB312:AC312"/>
    <mergeCell ref="AE312:AF312"/>
    <mergeCell ref="AH312:AI312"/>
    <mergeCell ref="AK312:AL312"/>
    <mergeCell ref="AO312:AP312"/>
    <mergeCell ref="AK311:AL311"/>
    <mergeCell ref="AO311:AP311"/>
    <mergeCell ref="AY311:BA311"/>
    <mergeCell ref="A312:C312"/>
    <mergeCell ref="D312:L312"/>
    <mergeCell ref="M312:N312"/>
    <mergeCell ref="O312:Q312"/>
    <mergeCell ref="R312:T312"/>
    <mergeCell ref="U312:V312"/>
    <mergeCell ref="W312:X312"/>
    <mergeCell ref="U311:V311"/>
    <mergeCell ref="W311:X311"/>
    <mergeCell ref="Y311:Z311"/>
    <mergeCell ref="AB311:AC311"/>
    <mergeCell ref="AE311:AF311"/>
    <mergeCell ref="AH311:AI311"/>
    <mergeCell ref="AY314:BA314"/>
    <mergeCell ref="A315:L315"/>
    <mergeCell ref="M315:N315"/>
    <mergeCell ref="O315:Q315"/>
    <mergeCell ref="R315:T315"/>
    <mergeCell ref="U315:V315"/>
    <mergeCell ref="W315:X315"/>
    <mergeCell ref="Y315:Z315"/>
    <mergeCell ref="AB315:AC315"/>
    <mergeCell ref="AE315:AF315"/>
    <mergeCell ref="Y314:Z314"/>
    <mergeCell ref="AB314:AC314"/>
    <mergeCell ref="AE314:AF314"/>
    <mergeCell ref="AH314:AI314"/>
    <mergeCell ref="AK314:AL314"/>
    <mergeCell ref="AO314:AP314"/>
    <mergeCell ref="AH313:AI313"/>
    <mergeCell ref="AK313:AL313"/>
    <mergeCell ref="AO313:AP313"/>
    <mergeCell ref="AY313:BA313"/>
    <mergeCell ref="A314:L314"/>
    <mergeCell ref="M314:N314"/>
    <mergeCell ref="O314:Q314"/>
    <mergeCell ref="R314:T314"/>
    <mergeCell ref="U314:V314"/>
    <mergeCell ref="W314:X314"/>
    <mergeCell ref="AY316:BA316"/>
    <mergeCell ref="B317:L317"/>
    <mergeCell ref="M317:N317"/>
    <mergeCell ref="O317:Q317"/>
    <mergeCell ref="R317:T317"/>
    <mergeCell ref="U317:V317"/>
    <mergeCell ref="W317:X317"/>
    <mergeCell ref="Y317:Z317"/>
    <mergeCell ref="AB317:AC317"/>
    <mergeCell ref="AE317:AF317"/>
    <mergeCell ref="Y316:Z316"/>
    <mergeCell ref="AB316:AC316"/>
    <mergeCell ref="AE316:AF316"/>
    <mergeCell ref="AH316:AI316"/>
    <mergeCell ref="AK316:AL316"/>
    <mergeCell ref="AO316:AP316"/>
    <mergeCell ref="AH315:AI315"/>
    <mergeCell ref="AK315:AL315"/>
    <mergeCell ref="AO315:AP315"/>
    <mergeCell ref="AY315:BA315"/>
    <mergeCell ref="A316:L316"/>
    <mergeCell ref="M316:N316"/>
    <mergeCell ref="O316:Q316"/>
    <mergeCell ref="R316:T316"/>
    <mergeCell ref="U316:V316"/>
    <mergeCell ref="W316:X316"/>
    <mergeCell ref="AY318:BA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Y318:Z318"/>
    <mergeCell ref="AB318:AC318"/>
    <mergeCell ref="AE318:AF318"/>
    <mergeCell ref="AH318:AI318"/>
    <mergeCell ref="AK318:AL318"/>
    <mergeCell ref="AO318:AP318"/>
    <mergeCell ref="AH317:AI317"/>
    <mergeCell ref="AK317:AL317"/>
    <mergeCell ref="AO317:AP317"/>
    <mergeCell ref="AY317:BA317"/>
    <mergeCell ref="B318:L318"/>
    <mergeCell ref="M318:N318"/>
    <mergeCell ref="O318:Q318"/>
    <mergeCell ref="R318:T318"/>
    <mergeCell ref="U318:V318"/>
    <mergeCell ref="W318:X318"/>
    <mergeCell ref="AY320:BA320"/>
    <mergeCell ref="B321:L321"/>
    <mergeCell ref="M321:N321"/>
    <mergeCell ref="O321:Q321"/>
    <mergeCell ref="R321:T321"/>
    <mergeCell ref="U321:V321"/>
    <mergeCell ref="W321:X321"/>
    <mergeCell ref="Y321:Z321"/>
    <mergeCell ref="AB321:AC321"/>
    <mergeCell ref="AE321:AF321"/>
    <mergeCell ref="Y320:Z320"/>
    <mergeCell ref="AB320:AC320"/>
    <mergeCell ref="AE320:AF320"/>
    <mergeCell ref="AH320:AI320"/>
    <mergeCell ref="AK320:AL320"/>
    <mergeCell ref="AO320:AP320"/>
    <mergeCell ref="AH319:AI319"/>
    <mergeCell ref="AK319:AL319"/>
    <mergeCell ref="AO319:AP319"/>
    <mergeCell ref="AY319:BA319"/>
    <mergeCell ref="A320:L320"/>
    <mergeCell ref="M320:N320"/>
    <mergeCell ref="O320:Q320"/>
    <mergeCell ref="R320:T320"/>
    <mergeCell ref="U320:V320"/>
    <mergeCell ref="W320:X320"/>
    <mergeCell ref="AY322:BA322"/>
    <mergeCell ref="B323:L323"/>
    <mergeCell ref="M323:N323"/>
    <mergeCell ref="O323:Q323"/>
    <mergeCell ref="R323:T323"/>
    <mergeCell ref="U323:V323"/>
    <mergeCell ref="W323:X323"/>
    <mergeCell ref="Y323:Z323"/>
    <mergeCell ref="AB323:AC323"/>
    <mergeCell ref="AE323:AF323"/>
    <mergeCell ref="Y322:Z322"/>
    <mergeCell ref="AB322:AC322"/>
    <mergeCell ref="AE322:AF322"/>
    <mergeCell ref="AH322:AI322"/>
    <mergeCell ref="AK322:AL322"/>
    <mergeCell ref="AO322:AP322"/>
    <mergeCell ref="AH321:AI321"/>
    <mergeCell ref="AK321:AL321"/>
    <mergeCell ref="AO321:AP321"/>
    <mergeCell ref="AY321:BA321"/>
    <mergeCell ref="B322:L322"/>
    <mergeCell ref="M322:N322"/>
    <mergeCell ref="O322:Q322"/>
    <mergeCell ref="R322:T322"/>
    <mergeCell ref="U322:V322"/>
    <mergeCell ref="W322:X322"/>
    <mergeCell ref="AY324:BA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Y324:Z324"/>
    <mergeCell ref="AB324:AC324"/>
    <mergeCell ref="AE324:AF324"/>
    <mergeCell ref="AH324:AI324"/>
    <mergeCell ref="AK324:AL324"/>
    <mergeCell ref="AO324:AP324"/>
    <mergeCell ref="AH323:AI323"/>
    <mergeCell ref="AK323:AL323"/>
    <mergeCell ref="AO323:AP323"/>
    <mergeCell ref="AY323:BA323"/>
    <mergeCell ref="B324:L324"/>
    <mergeCell ref="M324:N324"/>
    <mergeCell ref="O324:Q324"/>
    <mergeCell ref="R324:T324"/>
    <mergeCell ref="U324:V324"/>
    <mergeCell ref="W324:X324"/>
    <mergeCell ref="AY326:BA326"/>
    <mergeCell ref="B327:L327"/>
    <mergeCell ref="M327:N327"/>
    <mergeCell ref="O327:Q327"/>
    <mergeCell ref="R327:T327"/>
    <mergeCell ref="U327:V327"/>
    <mergeCell ref="W327:X327"/>
    <mergeCell ref="Y327:Z327"/>
    <mergeCell ref="AB327:AC327"/>
    <mergeCell ref="AE327:AF327"/>
    <mergeCell ref="Y326:Z326"/>
    <mergeCell ref="AB326:AC326"/>
    <mergeCell ref="AE326:AF326"/>
    <mergeCell ref="AH326:AI326"/>
    <mergeCell ref="AK326:AL326"/>
    <mergeCell ref="AO326:AP326"/>
    <mergeCell ref="AH325:AI325"/>
    <mergeCell ref="AK325:AL325"/>
    <mergeCell ref="AO325:AP325"/>
    <mergeCell ref="AY325:BA325"/>
    <mergeCell ref="B326:L326"/>
    <mergeCell ref="M326:N326"/>
    <mergeCell ref="O326:Q326"/>
    <mergeCell ref="R326:T326"/>
    <mergeCell ref="U326:V326"/>
    <mergeCell ref="W326:X326"/>
    <mergeCell ref="AY328:BA328"/>
    <mergeCell ref="B329:L329"/>
    <mergeCell ref="M329:N329"/>
    <mergeCell ref="O329:Q329"/>
    <mergeCell ref="R329:T329"/>
    <mergeCell ref="U329:V329"/>
    <mergeCell ref="W329:X329"/>
    <mergeCell ref="Y329:Z329"/>
    <mergeCell ref="AB329:AC329"/>
    <mergeCell ref="AE329:AF329"/>
    <mergeCell ref="Y328:Z328"/>
    <mergeCell ref="AB328:AC328"/>
    <mergeCell ref="AE328:AF328"/>
    <mergeCell ref="AH328:AI328"/>
    <mergeCell ref="AK328:AL328"/>
    <mergeCell ref="AO328:AP328"/>
    <mergeCell ref="AH327:AI327"/>
    <mergeCell ref="AK327:AL327"/>
    <mergeCell ref="AO327:AP327"/>
    <mergeCell ref="AY327:BA327"/>
    <mergeCell ref="B328:L328"/>
    <mergeCell ref="M328:N328"/>
    <mergeCell ref="O328:Q328"/>
    <mergeCell ref="R328:T328"/>
    <mergeCell ref="U328:V328"/>
    <mergeCell ref="W328:X328"/>
    <mergeCell ref="AY330:BA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Y330:Z330"/>
    <mergeCell ref="AB330:AC330"/>
    <mergeCell ref="AE330:AF330"/>
    <mergeCell ref="AH330:AI330"/>
    <mergeCell ref="AK330:AL330"/>
    <mergeCell ref="AO330:AP330"/>
    <mergeCell ref="AH329:AI329"/>
    <mergeCell ref="AK329:AL329"/>
    <mergeCell ref="AO329:AP329"/>
    <mergeCell ref="AY329:BA329"/>
    <mergeCell ref="B330:L330"/>
    <mergeCell ref="M330:N330"/>
    <mergeCell ref="O330:Q330"/>
    <mergeCell ref="R330:T330"/>
    <mergeCell ref="U330:V330"/>
    <mergeCell ref="W330:X330"/>
    <mergeCell ref="AY332:BA332"/>
    <mergeCell ref="B333:L333"/>
    <mergeCell ref="M333:N333"/>
    <mergeCell ref="O333:Q333"/>
    <mergeCell ref="R333:T333"/>
    <mergeCell ref="U333:V333"/>
    <mergeCell ref="W333:X333"/>
    <mergeCell ref="Y333:Z333"/>
    <mergeCell ref="AB333:AC333"/>
    <mergeCell ref="AE333:AF333"/>
    <mergeCell ref="Y332:Z332"/>
    <mergeCell ref="AB332:AC332"/>
    <mergeCell ref="AE332:AF332"/>
    <mergeCell ref="AH332:AI332"/>
    <mergeCell ref="AK332:AL332"/>
    <mergeCell ref="AO332:AP332"/>
    <mergeCell ref="AH331:AI331"/>
    <mergeCell ref="AK331:AL331"/>
    <mergeCell ref="AO331:AP331"/>
    <mergeCell ref="AY331:BA331"/>
    <mergeCell ref="B332:L332"/>
    <mergeCell ref="M332:N332"/>
    <mergeCell ref="O332:Q332"/>
    <mergeCell ref="R332:T332"/>
    <mergeCell ref="U332:V332"/>
    <mergeCell ref="W332:X332"/>
    <mergeCell ref="AY334:BA334"/>
    <mergeCell ref="A335:L335"/>
    <mergeCell ref="M335:N335"/>
    <mergeCell ref="O335:Q335"/>
    <mergeCell ref="R335:T335"/>
    <mergeCell ref="U335:V335"/>
    <mergeCell ref="W335:X335"/>
    <mergeCell ref="Y335:Z335"/>
    <mergeCell ref="AB335:AC335"/>
    <mergeCell ref="AE335:AF335"/>
    <mergeCell ref="Y334:Z334"/>
    <mergeCell ref="AB334:AC334"/>
    <mergeCell ref="AE334:AF334"/>
    <mergeCell ref="AH334:AI334"/>
    <mergeCell ref="AK334:AL334"/>
    <mergeCell ref="AO334:AP334"/>
    <mergeCell ref="AH333:AI333"/>
    <mergeCell ref="AK333:AL333"/>
    <mergeCell ref="AO333:AP333"/>
    <mergeCell ref="AY333:BA333"/>
    <mergeCell ref="B334:L334"/>
    <mergeCell ref="M334:N334"/>
    <mergeCell ref="O334:Q334"/>
    <mergeCell ref="R334:T334"/>
    <mergeCell ref="U334:V334"/>
    <mergeCell ref="W334:X334"/>
    <mergeCell ref="AY336:BA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Y336:Z336"/>
    <mergeCell ref="AB336:AC336"/>
    <mergeCell ref="AE336:AF336"/>
    <mergeCell ref="AH336:AI336"/>
    <mergeCell ref="AK336:AL336"/>
    <mergeCell ref="AO336:AP336"/>
    <mergeCell ref="AH335:AI335"/>
    <mergeCell ref="AK335:AL335"/>
    <mergeCell ref="AO335:AP335"/>
    <mergeCell ref="AY335:BA335"/>
    <mergeCell ref="B336:L336"/>
    <mergeCell ref="M336:N336"/>
    <mergeCell ref="O336:Q336"/>
    <mergeCell ref="R336:T336"/>
    <mergeCell ref="U336:V336"/>
    <mergeCell ref="W336:X336"/>
    <mergeCell ref="AY338:BA338"/>
    <mergeCell ref="B339:L339"/>
    <mergeCell ref="M339:N339"/>
    <mergeCell ref="O339:Q339"/>
    <mergeCell ref="R339:T339"/>
    <mergeCell ref="U339:V339"/>
    <mergeCell ref="W339:X339"/>
    <mergeCell ref="Y339:Z339"/>
    <mergeCell ref="AB339:AC339"/>
    <mergeCell ref="AE339:AF339"/>
    <mergeCell ref="Y338:Z338"/>
    <mergeCell ref="AB338:AC338"/>
    <mergeCell ref="AE338:AF338"/>
    <mergeCell ref="AH338:AI338"/>
    <mergeCell ref="AK338:AL338"/>
    <mergeCell ref="AO338:AP338"/>
    <mergeCell ref="AH337:AI337"/>
    <mergeCell ref="AK337:AL337"/>
    <mergeCell ref="AO337:AP337"/>
    <mergeCell ref="AY337:BA337"/>
    <mergeCell ref="B338:L338"/>
    <mergeCell ref="M338:N338"/>
    <mergeCell ref="O338:Q338"/>
    <mergeCell ref="R338:T338"/>
    <mergeCell ref="U338:V338"/>
    <mergeCell ref="W338:X338"/>
    <mergeCell ref="AY340:BA340"/>
    <mergeCell ref="A341:C341"/>
    <mergeCell ref="D341:L341"/>
    <mergeCell ref="M341:N341"/>
    <mergeCell ref="O341:Q341"/>
    <mergeCell ref="R341:T341"/>
    <mergeCell ref="U341:V341"/>
    <mergeCell ref="W341:X341"/>
    <mergeCell ref="Y341:Z341"/>
    <mergeCell ref="AB341:AC341"/>
    <mergeCell ref="Y340:Z340"/>
    <mergeCell ref="AB340:AC340"/>
    <mergeCell ref="AE340:AF340"/>
    <mergeCell ref="AH340:AI340"/>
    <mergeCell ref="AK340:AL340"/>
    <mergeCell ref="AO340:AP340"/>
    <mergeCell ref="AH339:AI339"/>
    <mergeCell ref="AK339:AL339"/>
    <mergeCell ref="AO339:AP339"/>
    <mergeCell ref="AY339:BA339"/>
    <mergeCell ref="B340:L340"/>
    <mergeCell ref="M340:N340"/>
    <mergeCell ref="O340:Q340"/>
    <mergeCell ref="R340:T340"/>
    <mergeCell ref="U340:V340"/>
    <mergeCell ref="W340:X340"/>
    <mergeCell ref="AK342:AL342"/>
    <mergeCell ref="AO342:AP342"/>
    <mergeCell ref="AY342:BA342"/>
    <mergeCell ref="A343:C343"/>
    <mergeCell ref="D343:L343"/>
    <mergeCell ref="M343:N343"/>
    <mergeCell ref="O343:Q343"/>
    <mergeCell ref="R343:T343"/>
    <mergeCell ref="U343:V343"/>
    <mergeCell ref="W343:X343"/>
    <mergeCell ref="U342:V342"/>
    <mergeCell ref="W342:X342"/>
    <mergeCell ref="Y342:Z342"/>
    <mergeCell ref="AB342:AC342"/>
    <mergeCell ref="AE342:AF342"/>
    <mergeCell ref="AH342:AI342"/>
    <mergeCell ref="AE341:AF341"/>
    <mergeCell ref="AH341:AI341"/>
    <mergeCell ref="AK341:AL341"/>
    <mergeCell ref="AO341:AP341"/>
    <mergeCell ref="AY341:BA341"/>
    <mergeCell ref="A342:C342"/>
    <mergeCell ref="D342:L342"/>
    <mergeCell ref="M342:N342"/>
    <mergeCell ref="O342:Q342"/>
    <mergeCell ref="R342:T342"/>
    <mergeCell ref="AE344:AF344"/>
    <mergeCell ref="AH344:AI344"/>
    <mergeCell ref="AK344:AL344"/>
    <mergeCell ref="AO344:AP344"/>
    <mergeCell ref="AY344:BA344"/>
    <mergeCell ref="A345:C345"/>
    <mergeCell ref="D345:L345"/>
    <mergeCell ref="M345:N345"/>
    <mergeCell ref="O345:Q345"/>
    <mergeCell ref="R345:T345"/>
    <mergeCell ref="AY343:BA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AB344:AC344"/>
    <mergeCell ref="Y343:Z343"/>
    <mergeCell ref="AB343:AC343"/>
    <mergeCell ref="AE343:AF343"/>
    <mergeCell ref="AH343:AI343"/>
    <mergeCell ref="AK343:AL343"/>
    <mergeCell ref="AO343:AP343"/>
    <mergeCell ref="AY346:BA346"/>
    <mergeCell ref="B347:L347"/>
    <mergeCell ref="M347:N347"/>
    <mergeCell ref="O347:Q347"/>
    <mergeCell ref="R347:T347"/>
    <mergeCell ref="U347:V347"/>
    <mergeCell ref="W347:X347"/>
    <mergeCell ref="Y347:Z347"/>
    <mergeCell ref="AB347:AC347"/>
    <mergeCell ref="AE347:AF347"/>
    <mergeCell ref="Y346:Z346"/>
    <mergeCell ref="AB346:AC346"/>
    <mergeCell ref="AE346:AF346"/>
    <mergeCell ref="AH346:AI346"/>
    <mergeCell ref="AK346:AL346"/>
    <mergeCell ref="AO346:AP346"/>
    <mergeCell ref="AK345:AL345"/>
    <mergeCell ref="AO345:AP345"/>
    <mergeCell ref="AY345:BA345"/>
    <mergeCell ref="A346:C346"/>
    <mergeCell ref="D346:L346"/>
    <mergeCell ref="M346:N346"/>
    <mergeCell ref="O346:Q346"/>
    <mergeCell ref="R346:T346"/>
    <mergeCell ref="U346:V346"/>
    <mergeCell ref="W346:X346"/>
    <mergeCell ref="U345:V345"/>
    <mergeCell ref="W345:X345"/>
    <mergeCell ref="Y345:Z345"/>
    <mergeCell ref="AB345:AC345"/>
    <mergeCell ref="AE345:AF345"/>
    <mergeCell ref="AH345:AI345"/>
    <mergeCell ref="AY348:BA348"/>
    <mergeCell ref="B349:L349"/>
    <mergeCell ref="M349:N349"/>
    <mergeCell ref="O349:Q349"/>
    <mergeCell ref="R349:T349"/>
    <mergeCell ref="U349:V349"/>
    <mergeCell ref="W349:X349"/>
    <mergeCell ref="Y349:Z349"/>
    <mergeCell ref="AB349:AC349"/>
    <mergeCell ref="AE349:AF349"/>
    <mergeCell ref="Y348:Z348"/>
    <mergeCell ref="AB348:AC348"/>
    <mergeCell ref="AE348:AF348"/>
    <mergeCell ref="AH348:AI348"/>
    <mergeCell ref="AK348:AL348"/>
    <mergeCell ref="AO348:AP348"/>
    <mergeCell ref="AH347:AI347"/>
    <mergeCell ref="AK347:AL347"/>
    <mergeCell ref="AO347:AP347"/>
    <mergeCell ref="AY347:BA347"/>
    <mergeCell ref="B348:L348"/>
    <mergeCell ref="M348:N348"/>
    <mergeCell ref="O348:Q348"/>
    <mergeCell ref="R348:T348"/>
    <mergeCell ref="U348:V348"/>
    <mergeCell ref="W348:X348"/>
    <mergeCell ref="AY350:BA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Y350:Z350"/>
    <mergeCell ref="AB350:AC350"/>
    <mergeCell ref="AE350:AF350"/>
    <mergeCell ref="AH350:AI350"/>
    <mergeCell ref="AK350:AL350"/>
    <mergeCell ref="AO350:AP350"/>
    <mergeCell ref="AH349:AI349"/>
    <mergeCell ref="AK349:AL349"/>
    <mergeCell ref="AO349:AP349"/>
    <mergeCell ref="AY349:BA349"/>
    <mergeCell ref="B350:L350"/>
    <mergeCell ref="M350:N350"/>
    <mergeCell ref="O350:Q350"/>
    <mergeCell ref="R350:T350"/>
    <mergeCell ref="U350:V350"/>
    <mergeCell ref="W350:X350"/>
    <mergeCell ref="AK352:AL352"/>
    <mergeCell ref="AO352:AP352"/>
    <mergeCell ref="AY352:BA352"/>
    <mergeCell ref="A353:C353"/>
    <mergeCell ref="D353:L353"/>
    <mergeCell ref="M353:N353"/>
    <mergeCell ref="O353:Q353"/>
    <mergeCell ref="R353:T353"/>
    <mergeCell ref="U353:V353"/>
    <mergeCell ref="W353:X353"/>
    <mergeCell ref="U352:V352"/>
    <mergeCell ref="W352:X352"/>
    <mergeCell ref="Y352:Z352"/>
    <mergeCell ref="AB352:AC352"/>
    <mergeCell ref="AE352:AF352"/>
    <mergeCell ref="AH352:AI352"/>
    <mergeCell ref="AE351:AF351"/>
    <mergeCell ref="AH351:AI351"/>
    <mergeCell ref="AK351:AL351"/>
    <mergeCell ref="AO351:AP351"/>
    <mergeCell ref="AY351:BA351"/>
    <mergeCell ref="A352:C352"/>
    <mergeCell ref="D352:L352"/>
    <mergeCell ref="M352:N352"/>
    <mergeCell ref="O352:Q352"/>
    <mergeCell ref="R352:T352"/>
    <mergeCell ref="AE354:AF354"/>
    <mergeCell ref="AH354:AI354"/>
    <mergeCell ref="AK354:AL354"/>
    <mergeCell ref="AO354:AP354"/>
    <mergeCell ref="AY354:BA354"/>
    <mergeCell ref="A355:C355"/>
    <mergeCell ref="D355:L355"/>
    <mergeCell ref="M355:N355"/>
    <mergeCell ref="O355:Q355"/>
    <mergeCell ref="R355:T355"/>
    <mergeCell ref="AY353:BA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AB354:AC354"/>
    <mergeCell ref="Y353:Z353"/>
    <mergeCell ref="AB353:AC353"/>
    <mergeCell ref="AE353:AF353"/>
    <mergeCell ref="AH353:AI353"/>
    <mergeCell ref="AK353:AL353"/>
    <mergeCell ref="AO353:AP353"/>
    <mergeCell ref="AB356:AC356"/>
    <mergeCell ref="AE356:AF356"/>
    <mergeCell ref="AH356:AI356"/>
    <mergeCell ref="AK356:AL356"/>
    <mergeCell ref="AO356:AP356"/>
    <mergeCell ref="AY356:BA356"/>
    <mergeCell ref="AK355:AL355"/>
    <mergeCell ref="AO355:AP355"/>
    <mergeCell ref="AY355:BA355"/>
    <mergeCell ref="B356:L356"/>
    <mergeCell ref="M356:N356"/>
    <mergeCell ref="O356:Q356"/>
    <mergeCell ref="R356:T356"/>
    <mergeCell ref="U356:V356"/>
    <mergeCell ref="W356:X356"/>
    <mergeCell ref="Y356:Z356"/>
    <mergeCell ref="U355:V355"/>
    <mergeCell ref="W355:X355"/>
    <mergeCell ref="Y355:Z355"/>
    <mergeCell ref="AB355:AC355"/>
    <mergeCell ref="AE355:AF355"/>
    <mergeCell ref="AH355:AI355"/>
    <mergeCell ref="AH358:AI358"/>
    <mergeCell ref="AK358:AL358"/>
    <mergeCell ref="AO358:AP358"/>
    <mergeCell ref="AY358:BA358"/>
    <mergeCell ref="B359:L359"/>
    <mergeCell ref="M359:N359"/>
    <mergeCell ref="O359:Q359"/>
    <mergeCell ref="R359:T359"/>
    <mergeCell ref="U359:V359"/>
    <mergeCell ref="W359:X359"/>
    <mergeCell ref="AY357:BA357"/>
    <mergeCell ref="B358:L358"/>
    <mergeCell ref="M358:N358"/>
    <mergeCell ref="O358:Q358"/>
    <mergeCell ref="R358:T358"/>
    <mergeCell ref="U358:V358"/>
    <mergeCell ref="W358:X358"/>
    <mergeCell ref="Y358:Z358"/>
    <mergeCell ref="AB358:AC358"/>
    <mergeCell ref="AE358:AF358"/>
    <mergeCell ref="Y357:Z357"/>
    <mergeCell ref="AB357:AC357"/>
    <mergeCell ref="AE357:AF357"/>
    <mergeCell ref="AH357:AI357"/>
    <mergeCell ref="AK357:AL357"/>
    <mergeCell ref="AO357:AP357"/>
    <mergeCell ref="B357:L357"/>
    <mergeCell ref="M357:N357"/>
    <mergeCell ref="O357:Q357"/>
    <mergeCell ref="R357:T357"/>
    <mergeCell ref="U357:V357"/>
    <mergeCell ref="W357:X357"/>
    <mergeCell ref="AE360:AF360"/>
    <mergeCell ref="AH360:AI360"/>
    <mergeCell ref="AK360:AL360"/>
    <mergeCell ref="AO360:AP360"/>
    <mergeCell ref="AY360:BA360"/>
    <mergeCell ref="A361:C361"/>
    <mergeCell ref="D361:L361"/>
    <mergeCell ref="M361:N361"/>
    <mergeCell ref="O361:Q361"/>
    <mergeCell ref="R361:T361"/>
    <mergeCell ref="AY359:BA359"/>
    <mergeCell ref="A360:C360"/>
    <mergeCell ref="D360:L360"/>
    <mergeCell ref="M360:N360"/>
    <mergeCell ref="O360:Q360"/>
    <mergeCell ref="R360:T360"/>
    <mergeCell ref="U360:V360"/>
    <mergeCell ref="W360:X360"/>
    <mergeCell ref="Y360:Z360"/>
    <mergeCell ref="AB360:AC360"/>
    <mergeCell ref="Y359:Z359"/>
    <mergeCell ref="AB359:AC359"/>
    <mergeCell ref="AE359:AF359"/>
    <mergeCell ref="AH359:AI359"/>
    <mergeCell ref="AK359:AL359"/>
    <mergeCell ref="AO359:AP359"/>
    <mergeCell ref="AY362:BA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Y362:Z362"/>
    <mergeCell ref="AB362:AC362"/>
    <mergeCell ref="AE362:AF362"/>
    <mergeCell ref="AH362:AI362"/>
    <mergeCell ref="AK362:AL362"/>
    <mergeCell ref="AO362:AP362"/>
    <mergeCell ref="AK361:AL361"/>
    <mergeCell ref="AO361:AP361"/>
    <mergeCell ref="AY361:BA361"/>
    <mergeCell ref="A362:C362"/>
    <mergeCell ref="D362:L362"/>
    <mergeCell ref="M362:N362"/>
    <mergeCell ref="O362:Q362"/>
    <mergeCell ref="R362:T362"/>
    <mergeCell ref="U362:V362"/>
    <mergeCell ref="W362:X362"/>
    <mergeCell ref="U361:V361"/>
    <mergeCell ref="W361:X361"/>
    <mergeCell ref="Y361:Z361"/>
    <mergeCell ref="AB361:AC361"/>
    <mergeCell ref="AE361:AF361"/>
    <mergeCell ref="AH361:AI361"/>
    <mergeCell ref="AK364:AL364"/>
    <mergeCell ref="AO364:AP364"/>
    <mergeCell ref="AY364:BA364"/>
    <mergeCell ref="A365:C365"/>
    <mergeCell ref="D365:L365"/>
    <mergeCell ref="M365:N365"/>
    <mergeCell ref="O365:Q365"/>
    <mergeCell ref="R365:T365"/>
    <mergeCell ref="U365:V365"/>
    <mergeCell ref="W365:X365"/>
    <mergeCell ref="U364:V364"/>
    <mergeCell ref="W364:X364"/>
    <mergeCell ref="Y364:Z364"/>
    <mergeCell ref="AB364:AC364"/>
    <mergeCell ref="AE364:AF364"/>
    <mergeCell ref="AH364:AI364"/>
    <mergeCell ref="AE363:AF363"/>
    <mergeCell ref="AH363:AI363"/>
    <mergeCell ref="AK363:AL363"/>
    <mergeCell ref="AO363:AP363"/>
    <mergeCell ref="AY363:BA363"/>
    <mergeCell ref="A364:C364"/>
    <mergeCell ref="D364:L364"/>
    <mergeCell ref="M364:N364"/>
    <mergeCell ref="O364:Q364"/>
    <mergeCell ref="R364:T364"/>
    <mergeCell ref="AE366:AF366"/>
    <mergeCell ref="AH366:AI366"/>
    <mergeCell ref="AK366:AL366"/>
    <mergeCell ref="AO366:AP366"/>
    <mergeCell ref="AY366:BA366"/>
    <mergeCell ref="B367:L367"/>
    <mergeCell ref="M367:N367"/>
    <mergeCell ref="O367:Q367"/>
    <mergeCell ref="R367:T367"/>
    <mergeCell ref="U367:V367"/>
    <mergeCell ref="AY365:BA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AB366:AC366"/>
    <mergeCell ref="Y365:Z365"/>
    <mergeCell ref="AB365:AC365"/>
    <mergeCell ref="AE365:AF365"/>
    <mergeCell ref="AH365:AI365"/>
    <mergeCell ref="AK365:AL365"/>
    <mergeCell ref="AO365:AP365"/>
    <mergeCell ref="AE368:AF368"/>
    <mergeCell ref="AH368:AI368"/>
    <mergeCell ref="AK368:AL368"/>
    <mergeCell ref="AO368:AP368"/>
    <mergeCell ref="AY368:BA368"/>
    <mergeCell ref="B369:L369"/>
    <mergeCell ref="M369:N369"/>
    <mergeCell ref="O369:Q369"/>
    <mergeCell ref="R369:T369"/>
    <mergeCell ref="U369:V369"/>
    <mergeCell ref="AO367:AP367"/>
    <mergeCell ref="AY367:BA367"/>
    <mergeCell ref="A368:L368"/>
    <mergeCell ref="M368:N368"/>
    <mergeCell ref="O368:Q368"/>
    <mergeCell ref="R368:T368"/>
    <mergeCell ref="U368:V368"/>
    <mergeCell ref="W368:X368"/>
    <mergeCell ref="Y368:Z368"/>
    <mergeCell ref="AB368:AC368"/>
    <mergeCell ref="W367:X367"/>
    <mergeCell ref="Y367:Z367"/>
    <mergeCell ref="AB367:AC367"/>
    <mergeCell ref="AE367:AF367"/>
    <mergeCell ref="AH367:AI367"/>
    <mergeCell ref="AK367:AL367"/>
    <mergeCell ref="AE370:AF370"/>
    <mergeCell ref="AH370:AI370"/>
    <mergeCell ref="AK370:AL370"/>
    <mergeCell ref="AO370:AP370"/>
    <mergeCell ref="AY370:BA370"/>
    <mergeCell ref="B371:L371"/>
    <mergeCell ref="M371:N371"/>
    <mergeCell ref="O371:Q371"/>
    <mergeCell ref="R371:T371"/>
    <mergeCell ref="U371:V371"/>
    <mergeCell ref="AO369:AP369"/>
    <mergeCell ref="AY369:BA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W369:X369"/>
    <mergeCell ref="Y369:Z369"/>
    <mergeCell ref="AB369:AC369"/>
    <mergeCell ref="AE369:AF369"/>
    <mergeCell ref="AH369:AI369"/>
    <mergeCell ref="AK369:AL369"/>
    <mergeCell ref="AE372:AF372"/>
    <mergeCell ref="AH372:AI372"/>
    <mergeCell ref="AK372:AL372"/>
    <mergeCell ref="AO372:AP372"/>
    <mergeCell ref="AY372:BA372"/>
    <mergeCell ref="A373:L373"/>
    <mergeCell ref="M373:N373"/>
    <mergeCell ref="O373:Q373"/>
    <mergeCell ref="R373:T373"/>
    <mergeCell ref="U373:V373"/>
    <mergeCell ref="AO371:AP371"/>
    <mergeCell ref="AY371:BA371"/>
    <mergeCell ref="B372:L372"/>
    <mergeCell ref="M372:N372"/>
    <mergeCell ref="O372:Q372"/>
    <mergeCell ref="R372:T372"/>
    <mergeCell ref="U372:V372"/>
    <mergeCell ref="W372:X372"/>
    <mergeCell ref="Y372:Z372"/>
    <mergeCell ref="AB372:AC372"/>
    <mergeCell ref="W371:X371"/>
    <mergeCell ref="Y371:Z371"/>
    <mergeCell ref="AB371:AC371"/>
    <mergeCell ref="AE371:AF371"/>
    <mergeCell ref="AH371:AI371"/>
    <mergeCell ref="AK371:AL371"/>
    <mergeCell ref="AE374:AF374"/>
    <mergeCell ref="AH374:AI374"/>
    <mergeCell ref="AK374:AL374"/>
    <mergeCell ref="AO374:AP374"/>
    <mergeCell ref="AY374:BA374"/>
    <mergeCell ref="B375:L375"/>
    <mergeCell ref="M375:N375"/>
    <mergeCell ref="O375:Q375"/>
    <mergeCell ref="R375:T375"/>
    <mergeCell ref="U375:V375"/>
    <mergeCell ref="AO373:AP373"/>
    <mergeCell ref="AY373:BA373"/>
    <mergeCell ref="A374:L374"/>
    <mergeCell ref="M374:N374"/>
    <mergeCell ref="O374:Q374"/>
    <mergeCell ref="R374:T374"/>
    <mergeCell ref="U374:V374"/>
    <mergeCell ref="W374:X374"/>
    <mergeCell ref="Y374:Z374"/>
    <mergeCell ref="AB374:AC374"/>
    <mergeCell ref="W373:X373"/>
    <mergeCell ref="Y373:Z373"/>
    <mergeCell ref="AB373:AC373"/>
    <mergeCell ref="AE373:AF373"/>
    <mergeCell ref="AH373:AI373"/>
    <mergeCell ref="AK373:AL373"/>
    <mergeCell ref="AE376:AF376"/>
    <mergeCell ref="AH376:AI376"/>
    <mergeCell ref="AK376:AL376"/>
    <mergeCell ref="AO376:AP376"/>
    <mergeCell ref="AY376:BA376"/>
    <mergeCell ref="B377:L377"/>
    <mergeCell ref="M377:N377"/>
    <mergeCell ref="O377:Q377"/>
    <mergeCell ref="R377:T377"/>
    <mergeCell ref="U377:V377"/>
    <mergeCell ref="AO375:AP375"/>
    <mergeCell ref="AY375:BA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W375:X375"/>
    <mergeCell ref="Y375:Z375"/>
    <mergeCell ref="AB375:AC375"/>
    <mergeCell ref="AE375:AF375"/>
    <mergeCell ref="AH375:AI375"/>
    <mergeCell ref="AK375:AL375"/>
    <mergeCell ref="AE378:AF378"/>
    <mergeCell ref="AH378:AI378"/>
    <mergeCell ref="AK378:AL378"/>
    <mergeCell ref="AO378:AP378"/>
    <mergeCell ref="AY378:BA378"/>
    <mergeCell ref="A379:L379"/>
    <mergeCell ref="M379:N379"/>
    <mergeCell ref="O379:Q379"/>
    <mergeCell ref="R379:T379"/>
    <mergeCell ref="U379:V379"/>
    <mergeCell ref="AO377:AP377"/>
    <mergeCell ref="AY377:BA377"/>
    <mergeCell ref="B378:L378"/>
    <mergeCell ref="M378:N378"/>
    <mergeCell ref="O378:Q378"/>
    <mergeCell ref="R378:T378"/>
    <mergeCell ref="U378:V378"/>
    <mergeCell ref="W378:X378"/>
    <mergeCell ref="Y378:Z378"/>
    <mergeCell ref="AB378:AC378"/>
    <mergeCell ref="W377:X377"/>
    <mergeCell ref="Y377:Z377"/>
    <mergeCell ref="AB377:AC377"/>
    <mergeCell ref="AE377:AF377"/>
    <mergeCell ref="AH377:AI377"/>
    <mergeCell ref="AK377:AL377"/>
    <mergeCell ref="AE380:AF380"/>
    <mergeCell ref="AH380:AI380"/>
    <mergeCell ref="AK380:AL380"/>
    <mergeCell ref="AO380:AP380"/>
    <mergeCell ref="AY380:BA380"/>
    <mergeCell ref="A381:L381"/>
    <mergeCell ref="M381:N381"/>
    <mergeCell ref="O381:Q381"/>
    <mergeCell ref="R381:T381"/>
    <mergeCell ref="U381:V381"/>
    <mergeCell ref="AO379:AP379"/>
    <mergeCell ref="AY379:BA379"/>
    <mergeCell ref="A380:L380"/>
    <mergeCell ref="M380:N380"/>
    <mergeCell ref="O380:Q380"/>
    <mergeCell ref="R380:T380"/>
    <mergeCell ref="U380:V380"/>
    <mergeCell ref="W380:X380"/>
    <mergeCell ref="Y380:Z380"/>
    <mergeCell ref="AB380:AC380"/>
    <mergeCell ref="W379:X379"/>
    <mergeCell ref="Y379:Z379"/>
    <mergeCell ref="AB379:AC379"/>
    <mergeCell ref="AE379:AF379"/>
    <mergeCell ref="AH379:AI379"/>
    <mergeCell ref="AK379:AL379"/>
    <mergeCell ref="AE382:AF382"/>
    <mergeCell ref="AH382:AI382"/>
    <mergeCell ref="AK382:AL382"/>
    <mergeCell ref="AO382:AP382"/>
    <mergeCell ref="AY382:BA382"/>
    <mergeCell ref="A383:L383"/>
    <mergeCell ref="M383:N383"/>
    <mergeCell ref="O383:Q383"/>
    <mergeCell ref="R383:T383"/>
    <mergeCell ref="U383:V383"/>
    <mergeCell ref="AO381:AP381"/>
    <mergeCell ref="AY381:BA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W381:X381"/>
    <mergeCell ref="Y381:Z381"/>
    <mergeCell ref="AB381:AC381"/>
    <mergeCell ref="AE381:AF381"/>
    <mergeCell ref="AH381:AI381"/>
    <mergeCell ref="AK381:AL381"/>
    <mergeCell ref="AE384:AF384"/>
    <mergeCell ref="AH384:AI384"/>
    <mergeCell ref="AK384:AL384"/>
    <mergeCell ref="AO384:AP384"/>
    <mergeCell ref="AY384:BA384"/>
    <mergeCell ref="A385:L385"/>
    <mergeCell ref="M385:N385"/>
    <mergeCell ref="O385:Q385"/>
    <mergeCell ref="R385:T385"/>
    <mergeCell ref="U385:V385"/>
    <mergeCell ref="AO383:AP383"/>
    <mergeCell ref="AY383:BA383"/>
    <mergeCell ref="A384:L384"/>
    <mergeCell ref="M384:N384"/>
    <mergeCell ref="O384:Q384"/>
    <mergeCell ref="R384:T384"/>
    <mergeCell ref="U384:V384"/>
    <mergeCell ref="W384:X384"/>
    <mergeCell ref="Y384:Z384"/>
    <mergeCell ref="AB384:AC384"/>
    <mergeCell ref="W383:X383"/>
    <mergeCell ref="Y383:Z383"/>
    <mergeCell ref="AB383:AC383"/>
    <mergeCell ref="AE383:AF383"/>
    <mergeCell ref="AH383:AI383"/>
    <mergeCell ref="AK383:AL383"/>
    <mergeCell ref="AE386:AF386"/>
    <mergeCell ref="AH386:AI386"/>
    <mergeCell ref="AK386:AL386"/>
    <mergeCell ref="AO386:AP386"/>
    <mergeCell ref="AY386:BA386"/>
    <mergeCell ref="A387:L387"/>
    <mergeCell ref="M387:N387"/>
    <mergeCell ref="O387:Q387"/>
    <mergeCell ref="R387:T387"/>
    <mergeCell ref="U387:V387"/>
    <mergeCell ref="AO385:AP385"/>
    <mergeCell ref="AY385:BA385"/>
    <mergeCell ref="A386:L386"/>
    <mergeCell ref="M386:N386"/>
    <mergeCell ref="O386:Q386"/>
    <mergeCell ref="R386:T386"/>
    <mergeCell ref="U386:V386"/>
    <mergeCell ref="W386:X386"/>
    <mergeCell ref="Y386:Z386"/>
    <mergeCell ref="AB386:AC386"/>
    <mergeCell ref="W385:X385"/>
    <mergeCell ref="Y385:Z385"/>
    <mergeCell ref="AB385:AC385"/>
    <mergeCell ref="AE385:AF385"/>
    <mergeCell ref="AH385:AI385"/>
    <mergeCell ref="AK385:AL385"/>
    <mergeCell ref="AE388:AF388"/>
    <mergeCell ref="AH388:AI388"/>
    <mergeCell ref="AK388:AL388"/>
    <mergeCell ref="AO388:AP388"/>
    <mergeCell ref="AY388:BA388"/>
    <mergeCell ref="A389:L389"/>
    <mergeCell ref="M389:N389"/>
    <mergeCell ref="O389:Q389"/>
    <mergeCell ref="R389:T389"/>
    <mergeCell ref="U389:V389"/>
    <mergeCell ref="AO387:AP387"/>
    <mergeCell ref="AY387:BA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W387:X387"/>
    <mergeCell ref="Y387:Z387"/>
    <mergeCell ref="AB387:AC387"/>
    <mergeCell ref="AE387:AF387"/>
    <mergeCell ref="AH387:AI387"/>
    <mergeCell ref="AK387:AL387"/>
    <mergeCell ref="AE390:AF390"/>
    <mergeCell ref="AH390:AI390"/>
    <mergeCell ref="AK390:AL390"/>
    <mergeCell ref="AO390:AP390"/>
    <mergeCell ref="AY390:BA390"/>
    <mergeCell ref="A391:L391"/>
    <mergeCell ref="M391:N391"/>
    <mergeCell ref="O391:Q391"/>
    <mergeCell ref="R391:T391"/>
    <mergeCell ref="U391:V391"/>
    <mergeCell ref="AO389:AP389"/>
    <mergeCell ref="AY389:BA389"/>
    <mergeCell ref="A390:L390"/>
    <mergeCell ref="M390:N390"/>
    <mergeCell ref="O390:Q390"/>
    <mergeCell ref="R390:T390"/>
    <mergeCell ref="U390:V390"/>
    <mergeCell ref="W390:X390"/>
    <mergeCell ref="Y390:Z390"/>
    <mergeCell ref="AB390:AC390"/>
    <mergeCell ref="W389:X389"/>
    <mergeCell ref="Y389:Z389"/>
    <mergeCell ref="AB389:AC389"/>
    <mergeCell ref="AE389:AF389"/>
    <mergeCell ref="AH389:AI389"/>
    <mergeCell ref="AK389:AL389"/>
    <mergeCell ref="AE392:AF392"/>
    <mergeCell ref="AH392:AI392"/>
    <mergeCell ref="AK392:AL392"/>
    <mergeCell ref="AO392:AP392"/>
    <mergeCell ref="AY392:BA392"/>
    <mergeCell ref="A393:L393"/>
    <mergeCell ref="M393:N393"/>
    <mergeCell ref="O393:Q393"/>
    <mergeCell ref="R393:T393"/>
    <mergeCell ref="U393:V393"/>
    <mergeCell ref="AO391:AP391"/>
    <mergeCell ref="AY391:BA391"/>
    <mergeCell ref="A392:L392"/>
    <mergeCell ref="M392:N392"/>
    <mergeCell ref="O392:Q392"/>
    <mergeCell ref="R392:T392"/>
    <mergeCell ref="U392:V392"/>
    <mergeCell ref="W392:X392"/>
    <mergeCell ref="Y392:Z392"/>
    <mergeCell ref="AB392:AC392"/>
    <mergeCell ref="W391:X391"/>
    <mergeCell ref="Y391:Z391"/>
    <mergeCell ref="AB391:AC391"/>
    <mergeCell ref="AE391:AF391"/>
    <mergeCell ref="AH391:AI391"/>
    <mergeCell ref="AK391:AL391"/>
    <mergeCell ref="AE394:AF394"/>
    <mergeCell ref="AH394:AI394"/>
    <mergeCell ref="AK394:AL394"/>
    <mergeCell ref="AO394:AP394"/>
    <mergeCell ref="AY394:BA394"/>
    <mergeCell ref="A395:L395"/>
    <mergeCell ref="M395:N395"/>
    <mergeCell ref="O395:Q395"/>
    <mergeCell ref="R395:T395"/>
    <mergeCell ref="U395:V395"/>
    <mergeCell ref="AO393:AP393"/>
    <mergeCell ref="AY393:BA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W393:X393"/>
    <mergeCell ref="Y393:Z393"/>
    <mergeCell ref="AB393:AC393"/>
    <mergeCell ref="AE393:AF393"/>
    <mergeCell ref="AH393:AI393"/>
    <mergeCell ref="AK393:AL393"/>
    <mergeCell ref="AE396:AF396"/>
    <mergeCell ref="AH396:AI396"/>
    <mergeCell ref="AK396:AL396"/>
    <mergeCell ref="AO396:AP396"/>
    <mergeCell ref="AY396:BA396"/>
    <mergeCell ref="A397:L397"/>
    <mergeCell ref="M397:N397"/>
    <mergeCell ref="O397:Q397"/>
    <mergeCell ref="R397:T397"/>
    <mergeCell ref="U397:V397"/>
    <mergeCell ref="AO395:AP395"/>
    <mergeCell ref="AY395:BA395"/>
    <mergeCell ref="A396:L396"/>
    <mergeCell ref="M396:N396"/>
    <mergeCell ref="O396:Q396"/>
    <mergeCell ref="R396:T396"/>
    <mergeCell ref="U396:V396"/>
    <mergeCell ref="W396:X396"/>
    <mergeCell ref="Y396:Z396"/>
    <mergeCell ref="AB396:AC396"/>
    <mergeCell ref="W395:X395"/>
    <mergeCell ref="Y395:Z395"/>
    <mergeCell ref="AB395:AC395"/>
    <mergeCell ref="AE395:AF395"/>
    <mergeCell ref="AH395:AI395"/>
    <mergeCell ref="AK395:AL395"/>
    <mergeCell ref="AE398:AF398"/>
    <mergeCell ref="AH398:AI398"/>
    <mergeCell ref="AK398:AL398"/>
    <mergeCell ref="AO398:AP398"/>
    <mergeCell ref="AY398:BA398"/>
    <mergeCell ref="A399:L399"/>
    <mergeCell ref="M399:N399"/>
    <mergeCell ref="O399:Q399"/>
    <mergeCell ref="R399:T399"/>
    <mergeCell ref="U399:V399"/>
    <mergeCell ref="AO397:AP397"/>
    <mergeCell ref="AY397:BA397"/>
    <mergeCell ref="A398:L398"/>
    <mergeCell ref="M398:N398"/>
    <mergeCell ref="O398:Q398"/>
    <mergeCell ref="R398:T398"/>
    <mergeCell ref="U398:V398"/>
    <mergeCell ref="W398:X398"/>
    <mergeCell ref="Y398:Z398"/>
    <mergeCell ref="AB398:AC398"/>
    <mergeCell ref="W397:X397"/>
    <mergeCell ref="Y397:Z397"/>
    <mergeCell ref="AB397:AC397"/>
    <mergeCell ref="AE397:AF397"/>
    <mergeCell ref="AH397:AI397"/>
    <mergeCell ref="AK397:AL397"/>
    <mergeCell ref="AE400:AF400"/>
    <mergeCell ref="AH400:AI400"/>
    <mergeCell ref="AK400:AL400"/>
    <mergeCell ref="AO400:AP400"/>
    <mergeCell ref="AY400:BA400"/>
    <mergeCell ref="A401:L401"/>
    <mergeCell ref="M401:N401"/>
    <mergeCell ref="O401:Q401"/>
    <mergeCell ref="R401:T401"/>
    <mergeCell ref="U401:V401"/>
    <mergeCell ref="AO399:AP399"/>
    <mergeCell ref="AY399:BA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W399:X399"/>
    <mergeCell ref="Y399:Z399"/>
    <mergeCell ref="AB399:AC399"/>
    <mergeCell ref="AE399:AF399"/>
    <mergeCell ref="AH399:AI399"/>
    <mergeCell ref="AK399:AL399"/>
    <mergeCell ref="AE402:AF402"/>
    <mergeCell ref="AH402:AI402"/>
    <mergeCell ref="AK402:AL402"/>
    <mergeCell ref="AO402:AP402"/>
    <mergeCell ref="AY402:BA402"/>
    <mergeCell ref="A403:L403"/>
    <mergeCell ref="M403:N403"/>
    <mergeCell ref="O403:Q403"/>
    <mergeCell ref="R403:T403"/>
    <mergeCell ref="U403:V403"/>
    <mergeCell ref="AO401:AP401"/>
    <mergeCell ref="AY401:BA401"/>
    <mergeCell ref="A402:L402"/>
    <mergeCell ref="M402:N402"/>
    <mergeCell ref="O402:Q402"/>
    <mergeCell ref="R402:T402"/>
    <mergeCell ref="U402:V402"/>
    <mergeCell ref="W402:X402"/>
    <mergeCell ref="Y402:Z402"/>
    <mergeCell ref="AB402:AC402"/>
    <mergeCell ref="W401:X401"/>
    <mergeCell ref="Y401:Z401"/>
    <mergeCell ref="AB401:AC401"/>
    <mergeCell ref="AE401:AF401"/>
    <mergeCell ref="AH401:AI401"/>
    <mergeCell ref="AK401:AL401"/>
    <mergeCell ref="AE404:AF404"/>
    <mergeCell ref="AH404:AI404"/>
    <mergeCell ref="AK404:AL404"/>
    <mergeCell ref="AO404:AP404"/>
    <mergeCell ref="AY404:BA404"/>
    <mergeCell ref="A405:L405"/>
    <mergeCell ref="M405:N405"/>
    <mergeCell ref="O405:Q405"/>
    <mergeCell ref="R405:T405"/>
    <mergeCell ref="U405:V405"/>
    <mergeCell ref="AO403:AP403"/>
    <mergeCell ref="AY403:BA403"/>
    <mergeCell ref="A404:L404"/>
    <mergeCell ref="M404:N404"/>
    <mergeCell ref="O404:Q404"/>
    <mergeCell ref="R404:T404"/>
    <mergeCell ref="U404:V404"/>
    <mergeCell ref="W404:X404"/>
    <mergeCell ref="Y404:Z404"/>
    <mergeCell ref="AB404:AC404"/>
    <mergeCell ref="W403:X403"/>
    <mergeCell ref="Y403:Z403"/>
    <mergeCell ref="AB403:AC403"/>
    <mergeCell ref="AE403:AF403"/>
    <mergeCell ref="AH403:AI403"/>
    <mergeCell ref="AK403:AL403"/>
    <mergeCell ref="AE406:AF406"/>
    <mergeCell ref="AH406:AI406"/>
    <mergeCell ref="AK406:AL406"/>
    <mergeCell ref="AO406:AP406"/>
    <mergeCell ref="AY406:BA406"/>
    <mergeCell ref="A407:L407"/>
    <mergeCell ref="M407:N407"/>
    <mergeCell ref="O407:Q407"/>
    <mergeCell ref="R407:T407"/>
    <mergeCell ref="U407:V407"/>
    <mergeCell ref="AO405:AP405"/>
    <mergeCell ref="AY405:BA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W405:X405"/>
    <mergeCell ref="Y405:Z405"/>
    <mergeCell ref="AB405:AC405"/>
    <mergeCell ref="AE405:AF405"/>
    <mergeCell ref="AH405:AI405"/>
    <mergeCell ref="AK405:AL405"/>
    <mergeCell ref="AE408:AF408"/>
    <mergeCell ref="AH408:AI408"/>
    <mergeCell ref="AK408:AL408"/>
    <mergeCell ref="AO408:AP408"/>
    <mergeCell ref="AY408:BA408"/>
    <mergeCell ref="A409:L409"/>
    <mergeCell ref="M409:N409"/>
    <mergeCell ref="O409:Q409"/>
    <mergeCell ref="R409:T409"/>
    <mergeCell ref="U409:V409"/>
    <mergeCell ref="AO407:AP407"/>
    <mergeCell ref="AY407:BA407"/>
    <mergeCell ref="A408:L408"/>
    <mergeCell ref="M408:N408"/>
    <mergeCell ref="O408:Q408"/>
    <mergeCell ref="R408:T408"/>
    <mergeCell ref="U408:V408"/>
    <mergeCell ref="W408:X408"/>
    <mergeCell ref="Y408:Z408"/>
    <mergeCell ref="AB408:AC408"/>
    <mergeCell ref="W407:X407"/>
    <mergeCell ref="Y407:Z407"/>
    <mergeCell ref="AB407:AC407"/>
    <mergeCell ref="AE407:AF407"/>
    <mergeCell ref="AH407:AI407"/>
    <mergeCell ref="AK407:AL407"/>
    <mergeCell ref="AE410:AF410"/>
    <mergeCell ref="AH410:AI410"/>
    <mergeCell ref="AK410:AL410"/>
    <mergeCell ref="AO410:AP410"/>
    <mergeCell ref="AY410:BA410"/>
    <mergeCell ref="A411:L411"/>
    <mergeCell ref="M411:N411"/>
    <mergeCell ref="O411:Q411"/>
    <mergeCell ref="R411:T411"/>
    <mergeCell ref="U411:V411"/>
    <mergeCell ref="AO409:AP409"/>
    <mergeCell ref="AY409:BA409"/>
    <mergeCell ref="A410:L410"/>
    <mergeCell ref="M410:N410"/>
    <mergeCell ref="O410:Q410"/>
    <mergeCell ref="R410:T410"/>
    <mergeCell ref="U410:V410"/>
    <mergeCell ref="W410:X410"/>
    <mergeCell ref="Y410:Z410"/>
    <mergeCell ref="AB410:AC410"/>
    <mergeCell ref="W409:X409"/>
    <mergeCell ref="Y409:Z409"/>
    <mergeCell ref="AB409:AC409"/>
    <mergeCell ref="AE409:AF409"/>
    <mergeCell ref="AH409:AI409"/>
    <mergeCell ref="AK409:AL409"/>
    <mergeCell ref="AE412:AF412"/>
    <mergeCell ref="AH412:AI412"/>
    <mergeCell ref="AK412:AL412"/>
    <mergeCell ref="AO412:AP412"/>
    <mergeCell ref="AY412:BA412"/>
    <mergeCell ref="A413:L413"/>
    <mergeCell ref="M413:N413"/>
    <mergeCell ref="O413:Q413"/>
    <mergeCell ref="R413:T413"/>
    <mergeCell ref="U413:V413"/>
    <mergeCell ref="AO411:AP411"/>
    <mergeCell ref="AY411:BA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W411:X411"/>
    <mergeCell ref="Y411:Z411"/>
    <mergeCell ref="AB411:AC411"/>
    <mergeCell ref="AE411:AF411"/>
    <mergeCell ref="AH411:AI411"/>
    <mergeCell ref="AK411:AL411"/>
    <mergeCell ref="AE414:AF414"/>
    <mergeCell ref="AH414:AI414"/>
    <mergeCell ref="AK414:AL414"/>
    <mergeCell ref="AO414:AP414"/>
    <mergeCell ref="AY414:BA414"/>
    <mergeCell ref="A415:L415"/>
    <mergeCell ref="M415:N415"/>
    <mergeCell ref="O415:Q415"/>
    <mergeCell ref="R415:T415"/>
    <mergeCell ref="U415:V415"/>
    <mergeCell ref="AO413:AP413"/>
    <mergeCell ref="AY413:BA413"/>
    <mergeCell ref="A414:L414"/>
    <mergeCell ref="M414:N414"/>
    <mergeCell ref="O414:Q414"/>
    <mergeCell ref="R414:T414"/>
    <mergeCell ref="U414:V414"/>
    <mergeCell ref="W414:X414"/>
    <mergeCell ref="Y414:Z414"/>
    <mergeCell ref="AB414:AC414"/>
    <mergeCell ref="W413:X413"/>
    <mergeCell ref="Y413:Z413"/>
    <mergeCell ref="AB413:AC413"/>
    <mergeCell ref="AE413:AF413"/>
    <mergeCell ref="AH413:AI413"/>
    <mergeCell ref="AK413:AL413"/>
    <mergeCell ref="AE416:AF416"/>
    <mergeCell ref="AH416:AI416"/>
    <mergeCell ref="AK416:AL416"/>
    <mergeCell ref="AO416:AP416"/>
    <mergeCell ref="AY416:BA416"/>
    <mergeCell ref="A417:L417"/>
    <mergeCell ref="M417:N417"/>
    <mergeCell ref="O417:Q417"/>
    <mergeCell ref="R417:T417"/>
    <mergeCell ref="U417:V417"/>
    <mergeCell ref="AO415:AP415"/>
    <mergeCell ref="AY415:BA415"/>
    <mergeCell ref="A416:L416"/>
    <mergeCell ref="M416:N416"/>
    <mergeCell ref="O416:Q416"/>
    <mergeCell ref="R416:T416"/>
    <mergeCell ref="U416:V416"/>
    <mergeCell ref="W416:X416"/>
    <mergeCell ref="Y416:Z416"/>
    <mergeCell ref="AB416:AC416"/>
    <mergeCell ref="W415:X415"/>
    <mergeCell ref="Y415:Z415"/>
    <mergeCell ref="AB415:AC415"/>
    <mergeCell ref="AE415:AF415"/>
    <mergeCell ref="AH415:AI415"/>
    <mergeCell ref="AK415:AL415"/>
    <mergeCell ref="AE418:AF418"/>
    <mergeCell ref="AH418:AI418"/>
    <mergeCell ref="AK418:AL418"/>
    <mergeCell ref="AO418:AP418"/>
    <mergeCell ref="AY418:BA418"/>
    <mergeCell ref="A419:L419"/>
    <mergeCell ref="M419:N419"/>
    <mergeCell ref="O419:Q419"/>
    <mergeCell ref="R419:T419"/>
    <mergeCell ref="U419:V419"/>
    <mergeCell ref="AO417:AP417"/>
    <mergeCell ref="AY417:BA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W417:X417"/>
    <mergeCell ref="Y417:Z417"/>
    <mergeCell ref="AB417:AC417"/>
    <mergeCell ref="AE417:AF417"/>
    <mergeCell ref="AH417:AI417"/>
    <mergeCell ref="AK417:AL417"/>
    <mergeCell ref="AE420:AF420"/>
    <mergeCell ref="AH420:AI420"/>
    <mergeCell ref="AK420:AL420"/>
    <mergeCell ref="AO420:AP420"/>
    <mergeCell ref="AY420:BA420"/>
    <mergeCell ref="A421:L421"/>
    <mergeCell ref="M421:N421"/>
    <mergeCell ref="O421:Q421"/>
    <mergeCell ref="R421:T421"/>
    <mergeCell ref="U421:V421"/>
    <mergeCell ref="AO419:AP419"/>
    <mergeCell ref="AY419:BA419"/>
    <mergeCell ref="A420:L420"/>
    <mergeCell ref="M420:N420"/>
    <mergeCell ref="O420:Q420"/>
    <mergeCell ref="R420:T420"/>
    <mergeCell ref="U420:V420"/>
    <mergeCell ref="W420:X420"/>
    <mergeCell ref="Y420:Z420"/>
    <mergeCell ref="AB420:AC420"/>
    <mergeCell ref="W419:X419"/>
    <mergeCell ref="Y419:Z419"/>
    <mergeCell ref="AB419:AC419"/>
    <mergeCell ref="AE419:AF419"/>
    <mergeCell ref="AH419:AI419"/>
    <mergeCell ref="AK419:AL419"/>
    <mergeCell ref="AE422:AF422"/>
    <mergeCell ref="AH422:AI422"/>
    <mergeCell ref="AK422:AL422"/>
    <mergeCell ref="AO422:AP422"/>
    <mergeCell ref="AY422:BA422"/>
    <mergeCell ref="A423:L423"/>
    <mergeCell ref="M423:N423"/>
    <mergeCell ref="O423:Q423"/>
    <mergeCell ref="R423:T423"/>
    <mergeCell ref="U423:V423"/>
    <mergeCell ref="AO421:AP421"/>
    <mergeCell ref="AY421:BA421"/>
    <mergeCell ref="A422:L422"/>
    <mergeCell ref="M422:N422"/>
    <mergeCell ref="O422:Q422"/>
    <mergeCell ref="R422:T422"/>
    <mergeCell ref="U422:V422"/>
    <mergeCell ref="W422:X422"/>
    <mergeCell ref="Y422:Z422"/>
    <mergeCell ref="AB422:AC422"/>
    <mergeCell ref="W421:X421"/>
    <mergeCell ref="Y421:Z421"/>
    <mergeCell ref="AB421:AC421"/>
    <mergeCell ref="AE421:AF421"/>
    <mergeCell ref="AH421:AI421"/>
    <mergeCell ref="AK421:AL421"/>
    <mergeCell ref="AE424:AF424"/>
    <mergeCell ref="AH424:AI424"/>
    <mergeCell ref="AK424:AL424"/>
    <mergeCell ref="AO424:AP424"/>
    <mergeCell ref="AY424:BA424"/>
    <mergeCell ref="A425:L425"/>
    <mergeCell ref="M425:N425"/>
    <mergeCell ref="O425:Q425"/>
    <mergeCell ref="R425:T425"/>
    <mergeCell ref="U425:V425"/>
    <mergeCell ref="AO423:AP423"/>
    <mergeCell ref="AY423:BA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W423:X423"/>
    <mergeCell ref="Y423:Z423"/>
    <mergeCell ref="AB423:AC423"/>
    <mergeCell ref="AE423:AF423"/>
    <mergeCell ref="AH423:AI423"/>
    <mergeCell ref="AK423:AL423"/>
    <mergeCell ref="AE426:AF426"/>
    <mergeCell ref="AH426:AI426"/>
    <mergeCell ref="AK426:AL426"/>
    <mergeCell ref="AO426:AP426"/>
    <mergeCell ref="AY426:BA426"/>
    <mergeCell ref="A427:L427"/>
    <mergeCell ref="M427:N427"/>
    <mergeCell ref="O427:Q427"/>
    <mergeCell ref="R427:T427"/>
    <mergeCell ref="U427:V427"/>
    <mergeCell ref="AO425:AP425"/>
    <mergeCell ref="AY425:BA425"/>
    <mergeCell ref="A426:L426"/>
    <mergeCell ref="M426:N426"/>
    <mergeCell ref="O426:Q426"/>
    <mergeCell ref="R426:T426"/>
    <mergeCell ref="U426:V426"/>
    <mergeCell ref="W426:X426"/>
    <mergeCell ref="Y426:Z426"/>
    <mergeCell ref="AB426:AC426"/>
    <mergeCell ref="W425:X425"/>
    <mergeCell ref="Y425:Z425"/>
    <mergeCell ref="AB425:AC425"/>
    <mergeCell ref="AE425:AF425"/>
    <mergeCell ref="AH425:AI425"/>
    <mergeCell ref="AK425:AL425"/>
    <mergeCell ref="AE428:AF428"/>
    <mergeCell ref="AH428:AI428"/>
    <mergeCell ref="AK428:AL428"/>
    <mergeCell ref="AO428:AP428"/>
    <mergeCell ref="AY428:BA428"/>
    <mergeCell ref="A429:L429"/>
    <mergeCell ref="M429:N429"/>
    <mergeCell ref="O429:Q429"/>
    <mergeCell ref="R429:T429"/>
    <mergeCell ref="U429:V429"/>
    <mergeCell ref="AO427:AP427"/>
    <mergeCell ref="AY427:BA427"/>
    <mergeCell ref="A428:L428"/>
    <mergeCell ref="M428:N428"/>
    <mergeCell ref="O428:Q428"/>
    <mergeCell ref="R428:T428"/>
    <mergeCell ref="U428:V428"/>
    <mergeCell ref="W428:X428"/>
    <mergeCell ref="Y428:Z428"/>
    <mergeCell ref="AB428:AC428"/>
    <mergeCell ref="W427:X427"/>
    <mergeCell ref="Y427:Z427"/>
    <mergeCell ref="AB427:AC427"/>
    <mergeCell ref="AE427:AF427"/>
    <mergeCell ref="AH427:AI427"/>
    <mergeCell ref="AK427:AL427"/>
    <mergeCell ref="AE430:AF430"/>
    <mergeCell ref="AH430:AI430"/>
    <mergeCell ref="AK430:AL430"/>
    <mergeCell ref="AO430:AP430"/>
    <mergeCell ref="AY430:BA430"/>
    <mergeCell ref="A431:L431"/>
    <mergeCell ref="M431:N431"/>
    <mergeCell ref="O431:Q431"/>
    <mergeCell ref="R431:T431"/>
    <mergeCell ref="U431:V431"/>
    <mergeCell ref="AO429:AP429"/>
    <mergeCell ref="AY429:BA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W429:X429"/>
    <mergeCell ref="Y429:Z429"/>
    <mergeCell ref="AB429:AC429"/>
    <mergeCell ref="AE429:AF429"/>
    <mergeCell ref="AH429:AI429"/>
    <mergeCell ref="AK429:AL429"/>
    <mergeCell ref="AE432:AF432"/>
    <mergeCell ref="AH432:AI432"/>
    <mergeCell ref="AK432:AL432"/>
    <mergeCell ref="AO432:AP432"/>
    <mergeCell ref="AY432:BA432"/>
    <mergeCell ref="A433:L433"/>
    <mergeCell ref="M433:N433"/>
    <mergeCell ref="O433:Q433"/>
    <mergeCell ref="R433:T433"/>
    <mergeCell ref="U433:V433"/>
    <mergeCell ref="AO431:AP431"/>
    <mergeCell ref="AY431:BA431"/>
    <mergeCell ref="A432:L432"/>
    <mergeCell ref="M432:N432"/>
    <mergeCell ref="O432:Q432"/>
    <mergeCell ref="R432:T432"/>
    <mergeCell ref="U432:V432"/>
    <mergeCell ref="W432:X432"/>
    <mergeCell ref="Y432:Z432"/>
    <mergeCell ref="AB432:AC432"/>
    <mergeCell ref="W431:X431"/>
    <mergeCell ref="Y431:Z431"/>
    <mergeCell ref="AB431:AC431"/>
    <mergeCell ref="AE431:AF431"/>
    <mergeCell ref="AH431:AI431"/>
    <mergeCell ref="AK431:AL431"/>
    <mergeCell ref="AE434:AF434"/>
    <mergeCell ref="AH434:AI434"/>
    <mergeCell ref="AK434:AL434"/>
    <mergeCell ref="AO434:AP434"/>
    <mergeCell ref="AY434:BA434"/>
    <mergeCell ref="A435:L435"/>
    <mergeCell ref="M435:N435"/>
    <mergeCell ref="O435:Q435"/>
    <mergeCell ref="R435:T435"/>
    <mergeCell ref="U435:V435"/>
    <mergeCell ref="AO433:AP433"/>
    <mergeCell ref="AY433:BA433"/>
    <mergeCell ref="A434:L434"/>
    <mergeCell ref="M434:N434"/>
    <mergeCell ref="O434:Q434"/>
    <mergeCell ref="R434:T434"/>
    <mergeCell ref="U434:V434"/>
    <mergeCell ref="W434:X434"/>
    <mergeCell ref="Y434:Z434"/>
    <mergeCell ref="AB434:AC434"/>
    <mergeCell ref="W433:X433"/>
    <mergeCell ref="Y433:Z433"/>
    <mergeCell ref="AB433:AC433"/>
    <mergeCell ref="AE433:AF433"/>
    <mergeCell ref="AH433:AI433"/>
    <mergeCell ref="AK433:AL433"/>
    <mergeCell ref="AE436:AF436"/>
    <mergeCell ref="AH436:AI436"/>
    <mergeCell ref="AK436:AL436"/>
    <mergeCell ref="AO436:AP436"/>
    <mergeCell ref="AY436:BA436"/>
    <mergeCell ref="A437:L437"/>
    <mergeCell ref="M437:N437"/>
    <mergeCell ref="O437:Q437"/>
    <mergeCell ref="R437:T437"/>
    <mergeCell ref="U437:V437"/>
    <mergeCell ref="AO435:AP435"/>
    <mergeCell ref="AY435:BA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W435:X435"/>
    <mergeCell ref="Y435:Z435"/>
    <mergeCell ref="AB435:AC435"/>
    <mergeCell ref="AE435:AF435"/>
    <mergeCell ref="AH435:AI435"/>
    <mergeCell ref="AK435:AL435"/>
    <mergeCell ref="AE438:AF438"/>
    <mergeCell ref="AH438:AI438"/>
    <mergeCell ref="AK438:AL438"/>
    <mergeCell ref="AO438:AP438"/>
    <mergeCell ref="AY438:BA438"/>
    <mergeCell ref="A439:L439"/>
    <mergeCell ref="M439:N439"/>
    <mergeCell ref="O439:Q439"/>
    <mergeCell ref="R439:T439"/>
    <mergeCell ref="U439:V439"/>
    <mergeCell ref="AO437:AP437"/>
    <mergeCell ref="AY437:BA437"/>
    <mergeCell ref="A438:L438"/>
    <mergeCell ref="M438:N438"/>
    <mergeCell ref="O438:Q438"/>
    <mergeCell ref="R438:T438"/>
    <mergeCell ref="U438:V438"/>
    <mergeCell ref="W438:X438"/>
    <mergeCell ref="Y438:Z438"/>
    <mergeCell ref="AB438:AC438"/>
    <mergeCell ref="W437:X437"/>
    <mergeCell ref="Y437:Z437"/>
    <mergeCell ref="AB437:AC437"/>
    <mergeCell ref="AE437:AF437"/>
    <mergeCell ref="AH437:AI437"/>
    <mergeCell ref="AK437:AL437"/>
    <mergeCell ref="AE440:AF440"/>
    <mergeCell ref="AH440:AI440"/>
    <mergeCell ref="AK440:AL440"/>
    <mergeCell ref="AO440:AP440"/>
    <mergeCell ref="AY440:BA440"/>
    <mergeCell ref="A441:L441"/>
    <mergeCell ref="M441:N441"/>
    <mergeCell ref="O441:Q441"/>
    <mergeCell ref="R441:T441"/>
    <mergeCell ref="U441:V441"/>
    <mergeCell ref="AO439:AP439"/>
    <mergeCell ref="AY439:BA439"/>
    <mergeCell ref="A440:L440"/>
    <mergeCell ref="M440:N440"/>
    <mergeCell ref="O440:Q440"/>
    <mergeCell ref="R440:T440"/>
    <mergeCell ref="U440:V440"/>
    <mergeCell ref="W440:X440"/>
    <mergeCell ref="Y440:Z440"/>
    <mergeCell ref="AB440:AC440"/>
    <mergeCell ref="W439:X439"/>
    <mergeCell ref="Y439:Z439"/>
    <mergeCell ref="AB439:AC439"/>
    <mergeCell ref="AE439:AF439"/>
    <mergeCell ref="AH439:AI439"/>
    <mergeCell ref="AK439:AL439"/>
    <mergeCell ref="AE442:AF442"/>
    <mergeCell ref="AH442:AI442"/>
    <mergeCell ref="AK442:AL442"/>
    <mergeCell ref="AO442:AP442"/>
    <mergeCell ref="AY442:BA442"/>
    <mergeCell ref="A443:L443"/>
    <mergeCell ref="M443:N443"/>
    <mergeCell ref="O443:Q443"/>
    <mergeCell ref="R443:T443"/>
    <mergeCell ref="U443:V443"/>
    <mergeCell ref="AO441:AP441"/>
    <mergeCell ref="AY441:BA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W441:X441"/>
    <mergeCell ref="Y441:Z441"/>
    <mergeCell ref="AB441:AC441"/>
    <mergeCell ref="AE441:AF441"/>
    <mergeCell ref="AH441:AI441"/>
    <mergeCell ref="AK441:AL441"/>
    <mergeCell ref="AE444:AF444"/>
    <mergeCell ref="AH444:AI444"/>
    <mergeCell ref="AK444:AL444"/>
    <mergeCell ref="AO444:AP444"/>
    <mergeCell ref="AY444:BA444"/>
    <mergeCell ref="A445:L445"/>
    <mergeCell ref="M445:N445"/>
    <mergeCell ref="O445:Q445"/>
    <mergeCell ref="R445:T445"/>
    <mergeCell ref="U445:V445"/>
    <mergeCell ref="AO443:AP443"/>
    <mergeCell ref="AY443:BA443"/>
    <mergeCell ref="A444:L444"/>
    <mergeCell ref="M444:N444"/>
    <mergeCell ref="O444:Q444"/>
    <mergeCell ref="R444:T444"/>
    <mergeCell ref="U444:V444"/>
    <mergeCell ref="W444:X444"/>
    <mergeCell ref="Y444:Z444"/>
    <mergeCell ref="AB444:AC444"/>
    <mergeCell ref="W443:X443"/>
    <mergeCell ref="Y443:Z443"/>
    <mergeCell ref="AB443:AC443"/>
    <mergeCell ref="AE443:AF443"/>
    <mergeCell ref="AH443:AI443"/>
    <mergeCell ref="AK443:AL443"/>
    <mergeCell ref="AE446:AF446"/>
    <mergeCell ref="AH446:AI446"/>
    <mergeCell ref="AK446:AL446"/>
    <mergeCell ref="AO446:AP446"/>
    <mergeCell ref="AY446:BA446"/>
    <mergeCell ref="A447:L447"/>
    <mergeCell ref="M447:N447"/>
    <mergeCell ref="O447:Q447"/>
    <mergeCell ref="R447:T447"/>
    <mergeCell ref="U447:V447"/>
    <mergeCell ref="AO445:AP445"/>
    <mergeCell ref="AY445:BA445"/>
    <mergeCell ref="A446:L446"/>
    <mergeCell ref="M446:N446"/>
    <mergeCell ref="O446:Q446"/>
    <mergeCell ref="R446:T446"/>
    <mergeCell ref="U446:V446"/>
    <mergeCell ref="W446:X446"/>
    <mergeCell ref="Y446:Z446"/>
    <mergeCell ref="AB446:AC446"/>
    <mergeCell ref="W445:X445"/>
    <mergeCell ref="Y445:Z445"/>
    <mergeCell ref="AB445:AC445"/>
    <mergeCell ref="AE445:AF445"/>
    <mergeCell ref="AH445:AI445"/>
    <mergeCell ref="AK445:AL445"/>
    <mergeCell ref="AE448:AF448"/>
    <mergeCell ref="AH448:AI448"/>
    <mergeCell ref="AK448:AL448"/>
    <mergeCell ref="AO448:AP448"/>
    <mergeCell ref="AY448:BA448"/>
    <mergeCell ref="A449:L449"/>
    <mergeCell ref="M449:N449"/>
    <mergeCell ref="O449:Q449"/>
    <mergeCell ref="R449:T449"/>
    <mergeCell ref="U449:V449"/>
    <mergeCell ref="AO447:AP447"/>
    <mergeCell ref="AY447:BA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W447:X447"/>
    <mergeCell ref="Y447:Z447"/>
    <mergeCell ref="AB447:AC447"/>
    <mergeCell ref="AE447:AF447"/>
    <mergeCell ref="AH447:AI447"/>
    <mergeCell ref="AK447:AL447"/>
    <mergeCell ref="AE450:AF450"/>
    <mergeCell ref="AH450:AI450"/>
    <mergeCell ref="AK450:AL450"/>
    <mergeCell ref="AO450:AP450"/>
    <mergeCell ref="AY450:BA450"/>
    <mergeCell ref="A451:L451"/>
    <mergeCell ref="M451:N451"/>
    <mergeCell ref="O451:Q451"/>
    <mergeCell ref="R451:T451"/>
    <mergeCell ref="U451:V451"/>
    <mergeCell ref="AO449:AP449"/>
    <mergeCell ref="AY449:BA449"/>
    <mergeCell ref="A450:L450"/>
    <mergeCell ref="M450:N450"/>
    <mergeCell ref="O450:Q450"/>
    <mergeCell ref="R450:T450"/>
    <mergeCell ref="U450:V450"/>
    <mergeCell ref="W450:X450"/>
    <mergeCell ref="Y450:Z450"/>
    <mergeCell ref="AB450:AC450"/>
    <mergeCell ref="W449:X449"/>
    <mergeCell ref="Y449:Z449"/>
    <mergeCell ref="AB449:AC449"/>
    <mergeCell ref="AE449:AF449"/>
    <mergeCell ref="AH449:AI449"/>
    <mergeCell ref="AK449:AL449"/>
    <mergeCell ref="AE452:AF452"/>
    <mergeCell ref="AH452:AI452"/>
    <mergeCell ref="AK452:AL452"/>
    <mergeCell ref="AO452:AP452"/>
    <mergeCell ref="AY452:BA452"/>
    <mergeCell ref="A453:L453"/>
    <mergeCell ref="M453:N453"/>
    <mergeCell ref="O453:Q453"/>
    <mergeCell ref="R453:T453"/>
    <mergeCell ref="U453:V453"/>
    <mergeCell ref="AO451:AP451"/>
    <mergeCell ref="AY451:BA451"/>
    <mergeCell ref="A452:L452"/>
    <mergeCell ref="M452:N452"/>
    <mergeCell ref="O452:Q452"/>
    <mergeCell ref="R452:T452"/>
    <mergeCell ref="U452:V452"/>
    <mergeCell ref="W452:X452"/>
    <mergeCell ref="Y452:Z452"/>
    <mergeCell ref="AB452:AC452"/>
    <mergeCell ref="W451:X451"/>
    <mergeCell ref="Y451:Z451"/>
    <mergeCell ref="AB451:AC451"/>
    <mergeCell ref="AE451:AF451"/>
    <mergeCell ref="AH451:AI451"/>
    <mergeCell ref="AK451:AL451"/>
    <mergeCell ref="AE454:AF454"/>
    <mergeCell ref="AH454:AI454"/>
    <mergeCell ref="AK454:AL454"/>
    <mergeCell ref="AO454:AP454"/>
    <mergeCell ref="AY454:BA454"/>
    <mergeCell ref="A455:L455"/>
    <mergeCell ref="M455:N455"/>
    <mergeCell ref="O455:Q455"/>
    <mergeCell ref="R455:T455"/>
    <mergeCell ref="U455:V455"/>
    <mergeCell ref="AO453:AP453"/>
    <mergeCell ref="AY453:BA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W453:X453"/>
    <mergeCell ref="Y453:Z453"/>
    <mergeCell ref="AB453:AC453"/>
    <mergeCell ref="AE453:AF453"/>
    <mergeCell ref="AH453:AI453"/>
    <mergeCell ref="AK453:AL453"/>
    <mergeCell ref="AE456:AF456"/>
    <mergeCell ref="AH456:AI456"/>
    <mergeCell ref="AK456:AL456"/>
    <mergeCell ref="AO456:AP456"/>
    <mergeCell ref="AY456:BA456"/>
    <mergeCell ref="A457:L457"/>
    <mergeCell ref="M457:N457"/>
    <mergeCell ref="O457:Q457"/>
    <mergeCell ref="R457:T457"/>
    <mergeCell ref="U457:V457"/>
    <mergeCell ref="AO455:AP455"/>
    <mergeCell ref="AY455:BA455"/>
    <mergeCell ref="A456:L456"/>
    <mergeCell ref="M456:N456"/>
    <mergeCell ref="O456:Q456"/>
    <mergeCell ref="R456:T456"/>
    <mergeCell ref="U456:V456"/>
    <mergeCell ref="W456:X456"/>
    <mergeCell ref="Y456:Z456"/>
    <mergeCell ref="AB456:AC456"/>
    <mergeCell ref="W455:X455"/>
    <mergeCell ref="Y455:Z455"/>
    <mergeCell ref="AB455:AC455"/>
    <mergeCell ref="AE455:AF455"/>
    <mergeCell ref="AH455:AI455"/>
    <mergeCell ref="AK455:AL455"/>
    <mergeCell ref="AE458:AF458"/>
    <mergeCell ref="AH458:AI458"/>
    <mergeCell ref="AK458:AL458"/>
    <mergeCell ref="AO458:AP458"/>
    <mergeCell ref="AY458:BA458"/>
    <mergeCell ref="A459:L459"/>
    <mergeCell ref="M459:N459"/>
    <mergeCell ref="O459:Q459"/>
    <mergeCell ref="R459:T459"/>
    <mergeCell ref="U459:V459"/>
    <mergeCell ref="AO457:AP457"/>
    <mergeCell ref="AY457:BA457"/>
    <mergeCell ref="A458:L458"/>
    <mergeCell ref="M458:N458"/>
    <mergeCell ref="O458:Q458"/>
    <mergeCell ref="R458:T458"/>
    <mergeCell ref="U458:V458"/>
    <mergeCell ref="W458:X458"/>
    <mergeCell ref="Y458:Z458"/>
    <mergeCell ref="AB458:AC458"/>
    <mergeCell ref="W457:X457"/>
    <mergeCell ref="Y457:Z457"/>
    <mergeCell ref="AB457:AC457"/>
    <mergeCell ref="AE457:AF457"/>
    <mergeCell ref="AH457:AI457"/>
    <mergeCell ref="AK457:AL457"/>
    <mergeCell ref="AE460:AF460"/>
    <mergeCell ref="AH460:AI460"/>
    <mergeCell ref="AK460:AL460"/>
    <mergeCell ref="AO460:AP460"/>
    <mergeCell ref="AY460:BA460"/>
    <mergeCell ref="A461:L461"/>
    <mergeCell ref="M461:N461"/>
    <mergeCell ref="O461:Q461"/>
    <mergeCell ref="R461:T461"/>
    <mergeCell ref="U461:V461"/>
    <mergeCell ref="AO459:AP459"/>
    <mergeCell ref="AY459:BA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W459:X459"/>
    <mergeCell ref="Y459:Z459"/>
    <mergeCell ref="AB459:AC459"/>
    <mergeCell ref="AE459:AF459"/>
    <mergeCell ref="AH459:AI459"/>
    <mergeCell ref="AK459:AL459"/>
    <mergeCell ref="AE462:AF462"/>
    <mergeCell ref="AH462:AI462"/>
    <mergeCell ref="AK462:AL462"/>
    <mergeCell ref="AO462:AP462"/>
    <mergeCell ref="AY462:BA462"/>
    <mergeCell ref="A463:L463"/>
    <mergeCell ref="M463:N463"/>
    <mergeCell ref="O463:Q463"/>
    <mergeCell ref="R463:T463"/>
    <mergeCell ref="U463:V463"/>
    <mergeCell ref="AO461:AP461"/>
    <mergeCell ref="AY461:BA461"/>
    <mergeCell ref="A462:L462"/>
    <mergeCell ref="M462:N462"/>
    <mergeCell ref="O462:Q462"/>
    <mergeCell ref="R462:T462"/>
    <mergeCell ref="U462:V462"/>
    <mergeCell ref="W462:X462"/>
    <mergeCell ref="Y462:Z462"/>
    <mergeCell ref="AB462:AC462"/>
    <mergeCell ref="W461:X461"/>
    <mergeCell ref="Y461:Z461"/>
    <mergeCell ref="AB461:AC461"/>
    <mergeCell ref="AE461:AF461"/>
    <mergeCell ref="AH461:AI461"/>
    <mergeCell ref="AK461:AL461"/>
    <mergeCell ref="AE464:AF464"/>
    <mergeCell ref="AH464:AI464"/>
    <mergeCell ref="AK464:AL464"/>
    <mergeCell ref="AO464:AP464"/>
    <mergeCell ref="AY464:BA464"/>
    <mergeCell ref="A465:L465"/>
    <mergeCell ref="M465:N465"/>
    <mergeCell ref="O465:Q465"/>
    <mergeCell ref="R465:T465"/>
    <mergeCell ref="U465:V465"/>
    <mergeCell ref="AO463:AP463"/>
    <mergeCell ref="AY463:BA463"/>
    <mergeCell ref="A464:L464"/>
    <mergeCell ref="M464:N464"/>
    <mergeCell ref="O464:Q464"/>
    <mergeCell ref="R464:T464"/>
    <mergeCell ref="U464:V464"/>
    <mergeCell ref="W464:X464"/>
    <mergeCell ref="Y464:Z464"/>
    <mergeCell ref="AB464:AC464"/>
    <mergeCell ref="W463:X463"/>
    <mergeCell ref="Y463:Z463"/>
    <mergeCell ref="AB463:AC463"/>
    <mergeCell ref="AE463:AF463"/>
    <mergeCell ref="AH463:AI463"/>
    <mergeCell ref="AK463:AL463"/>
    <mergeCell ref="AE466:AF466"/>
    <mergeCell ref="AH466:AI466"/>
    <mergeCell ref="AK466:AL466"/>
    <mergeCell ref="AO466:AP466"/>
    <mergeCell ref="AY466:BA466"/>
    <mergeCell ref="A467:L467"/>
    <mergeCell ref="M467:N467"/>
    <mergeCell ref="O467:Q467"/>
    <mergeCell ref="R467:T467"/>
    <mergeCell ref="U467:V467"/>
    <mergeCell ref="AO465:AP465"/>
    <mergeCell ref="AY465:BA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W465:X465"/>
    <mergeCell ref="Y465:Z465"/>
    <mergeCell ref="AB465:AC465"/>
    <mergeCell ref="AE465:AF465"/>
    <mergeCell ref="AH465:AI465"/>
    <mergeCell ref="AK465:AL465"/>
    <mergeCell ref="AE468:AF468"/>
    <mergeCell ref="AH468:AI468"/>
    <mergeCell ref="AK468:AL468"/>
    <mergeCell ref="AO468:AP468"/>
    <mergeCell ref="AY468:BA468"/>
    <mergeCell ref="A469:L469"/>
    <mergeCell ref="M469:N469"/>
    <mergeCell ref="O469:Q469"/>
    <mergeCell ref="R469:T469"/>
    <mergeCell ref="U469:V469"/>
    <mergeCell ref="AO467:AP467"/>
    <mergeCell ref="AY467:BA467"/>
    <mergeCell ref="A468:L468"/>
    <mergeCell ref="M468:N468"/>
    <mergeCell ref="O468:Q468"/>
    <mergeCell ref="R468:T468"/>
    <mergeCell ref="U468:V468"/>
    <mergeCell ref="W468:X468"/>
    <mergeCell ref="Y468:Z468"/>
    <mergeCell ref="AB468:AC468"/>
    <mergeCell ref="W467:X467"/>
    <mergeCell ref="Y467:Z467"/>
    <mergeCell ref="AB467:AC467"/>
    <mergeCell ref="AE467:AF467"/>
    <mergeCell ref="AH467:AI467"/>
    <mergeCell ref="AK467:AL467"/>
    <mergeCell ref="AE470:AF470"/>
    <mergeCell ref="AH470:AI470"/>
    <mergeCell ref="AK470:AL470"/>
    <mergeCell ref="AO470:AP470"/>
    <mergeCell ref="AY470:BA470"/>
    <mergeCell ref="A471:L471"/>
    <mergeCell ref="M471:N471"/>
    <mergeCell ref="O471:Q471"/>
    <mergeCell ref="R471:T471"/>
    <mergeCell ref="U471:V471"/>
    <mergeCell ref="AO469:AP469"/>
    <mergeCell ref="AY469:BA469"/>
    <mergeCell ref="A470:L470"/>
    <mergeCell ref="M470:N470"/>
    <mergeCell ref="O470:Q470"/>
    <mergeCell ref="R470:T470"/>
    <mergeCell ref="U470:V470"/>
    <mergeCell ref="W470:X470"/>
    <mergeCell ref="Y470:Z470"/>
    <mergeCell ref="AB470:AC470"/>
    <mergeCell ref="W469:X469"/>
    <mergeCell ref="Y469:Z469"/>
    <mergeCell ref="AB469:AC469"/>
    <mergeCell ref="AE469:AF469"/>
    <mergeCell ref="AH469:AI469"/>
    <mergeCell ref="AK469:AL469"/>
    <mergeCell ref="AE472:AF472"/>
    <mergeCell ref="AH472:AI472"/>
    <mergeCell ref="AK472:AL472"/>
    <mergeCell ref="AO472:AP472"/>
    <mergeCell ref="AY472:BA472"/>
    <mergeCell ref="A473:L473"/>
    <mergeCell ref="M473:N473"/>
    <mergeCell ref="O473:Q473"/>
    <mergeCell ref="R473:T473"/>
    <mergeCell ref="U473:V473"/>
    <mergeCell ref="AO471:AP471"/>
    <mergeCell ref="AY471:BA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W471:X471"/>
    <mergeCell ref="Y471:Z471"/>
    <mergeCell ref="AB471:AC471"/>
    <mergeCell ref="AE471:AF471"/>
    <mergeCell ref="AH471:AI471"/>
    <mergeCell ref="AK471:AL471"/>
    <mergeCell ref="AE474:AF474"/>
    <mergeCell ref="AH474:AI474"/>
    <mergeCell ref="AK474:AL474"/>
    <mergeCell ref="AO474:AP474"/>
    <mergeCell ref="AY474:BA474"/>
    <mergeCell ref="A475:L475"/>
    <mergeCell ref="M475:N475"/>
    <mergeCell ref="O475:Q475"/>
    <mergeCell ref="R475:T475"/>
    <mergeCell ref="U475:V475"/>
    <mergeCell ref="AO473:AP473"/>
    <mergeCell ref="AY473:BA473"/>
    <mergeCell ref="A474:L474"/>
    <mergeCell ref="M474:N474"/>
    <mergeCell ref="O474:Q474"/>
    <mergeCell ref="R474:T474"/>
    <mergeCell ref="U474:V474"/>
    <mergeCell ref="W474:X474"/>
    <mergeCell ref="Y474:Z474"/>
    <mergeCell ref="AB474:AC474"/>
    <mergeCell ref="W473:X473"/>
    <mergeCell ref="Y473:Z473"/>
    <mergeCell ref="AB473:AC473"/>
    <mergeCell ref="AE473:AF473"/>
    <mergeCell ref="AH473:AI473"/>
    <mergeCell ref="AK473:AL473"/>
    <mergeCell ref="AE476:AF476"/>
    <mergeCell ref="AH476:AI476"/>
    <mergeCell ref="AK476:AL476"/>
    <mergeCell ref="AO476:AP476"/>
    <mergeCell ref="AY476:BA476"/>
    <mergeCell ref="A477:L477"/>
    <mergeCell ref="M477:N477"/>
    <mergeCell ref="O477:Q477"/>
    <mergeCell ref="R477:T477"/>
    <mergeCell ref="U477:V477"/>
    <mergeCell ref="AO475:AP475"/>
    <mergeCell ref="AY475:BA475"/>
    <mergeCell ref="A476:L476"/>
    <mergeCell ref="M476:N476"/>
    <mergeCell ref="O476:Q476"/>
    <mergeCell ref="R476:T476"/>
    <mergeCell ref="U476:V476"/>
    <mergeCell ref="W476:X476"/>
    <mergeCell ref="Y476:Z476"/>
    <mergeCell ref="AB476:AC476"/>
    <mergeCell ref="W475:X475"/>
    <mergeCell ref="Y475:Z475"/>
    <mergeCell ref="AB475:AC475"/>
    <mergeCell ref="AE475:AF475"/>
    <mergeCell ref="AH475:AI475"/>
    <mergeCell ref="AK475:AL475"/>
    <mergeCell ref="AE478:AF478"/>
    <mergeCell ref="AH478:AI478"/>
    <mergeCell ref="AK478:AL478"/>
    <mergeCell ref="AO478:AP478"/>
    <mergeCell ref="AY478:BA478"/>
    <mergeCell ref="A479:L479"/>
    <mergeCell ref="M479:N479"/>
    <mergeCell ref="O479:Q479"/>
    <mergeCell ref="R479:T479"/>
    <mergeCell ref="U479:V479"/>
    <mergeCell ref="AO477:AP477"/>
    <mergeCell ref="AY477:BA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W477:X477"/>
    <mergeCell ref="Y477:Z477"/>
    <mergeCell ref="AB477:AC477"/>
    <mergeCell ref="AE477:AF477"/>
    <mergeCell ref="AH477:AI477"/>
    <mergeCell ref="AK477:AL477"/>
    <mergeCell ref="AE480:AF480"/>
    <mergeCell ref="AH480:AI480"/>
    <mergeCell ref="AK480:AL480"/>
    <mergeCell ref="AO480:AP480"/>
    <mergeCell ref="AY480:BA480"/>
    <mergeCell ref="A481:L481"/>
    <mergeCell ref="M481:N481"/>
    <mergeCell ref="O481:Q481"/>
    <mergeCell ref="R481:T481"/>
    <mergeCell ref="U481:V481"/>
    <mergeCell ref="AO479:AP479"/>
    <mergeCell ref="AY479:BA479"/>
    <mergeCell ref="A480:L480"/>
    <mergeCell ref="M480:N480"/>
    <mergeCell ref="O480:Q480"/>
    <mergeCell ref="R480:T480"/>
    <mergeCell ref="U480:V480"/>
    <mergeCell ref="W480:X480"/>
    <mergeCell ref="Y480:Z480"/>
    <mergeCell ref="AB480:AC480"/>
    <mergeCell ref="W479:X479"/>
    <mergeCell ref="Y479:Z479"/>
    <mergeCell ref="AB479:AC479"/>
    <mergeCell ref="AE479:AF479"/>
    <mergeCell ref="AH479:AI479"/>
    <mergeCell ref="AK479:AL479"/>
    <mergeCell ref="AE482:AF482"/>
    <mergeCell ref="AH482:AI482"/>
    <mergeCell ref="AK482:AL482"/>
    <mergeCell ref="AO482:AP482"/>
    <mergeCell ref="AY482:BA482"/>
    <mergeCell ref="A483:L483"/>
    <mergeCell ref="M483:N483"/>
    <mergeCell ref="O483:Q483"/>
    <mergeCell ref="R483:T483"/>
    <mergeCell ref="U483:V483"/>
    <mergeCell ref="AO481:AP481"/>
    <mergeCell ref="AY481:BA481"/>
    <mergeCell ref="A482:L482"/>
    <mergeCell ref="M482:N482"/>
    <mergeCell ref="O482:Q482"/>
    <mergeCell ref="R482:T482"/>
    <mergeCell ref="U482:V482"/>
    <mergeCell ref="W482:X482"/>
    <mergeCell ref="Y482:Z482"/>
    <mergeCell ref="AB482:AC482"/>
    <mergeCell ref="W481:X481"/>
    <mergeCell ref="Y481:Z481"/>
    <mergeCell ref="AB481:AC481"/>
    <mergeCell ref="AE481:AF481"/>
    <mergeCell ref="AH481:AI481"/>
    <mergeCell ref="AK481:AL481"/>
    <mergeCell ref="AE484:AF484"/>
    <mergeCell ref="AH484:AI484"/>
    <mergeCell ref="AK484:AL484"/>
    <mergeCell ref="AO484:AP484"/>
    <mergeCell ref="AY484:BA484"/>
    <mergeCell ref="A485:L485"/>
    <mergeCell ref="M485:N485"/>
    <mergeCell ref="O485:Q485"/>
    <mergeCell ref="R485:T485"/>
    <mergeCell ref="U485:V485"/>
    <mergeCell ref="AO483:AP483"/>
    <mergeCell ref="AY483:BA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W483:X483"/>
    <mergeCell ref="Y483:Z483"/>
    <mergeCell ref="AB483:AC483"/>
    <mergeCell ref="AE483:AF483"/>
    <mergeCell ref="AH483:AI483"/>
    <mergeCell ref="AK483:AL483"/>
    <mergeCell ref="AE486:AF486"/>
    <mergeCell ref="AH486:AI486"/>
    <mergeCell ref="AK486:AL486"/>
    <mergeCell ref="AO486:AP486"/>
    <mergeCell ref="AY486:BA486"/>
    <mergeCell ref="A487:L487"/>
    <mergeCell ref="M487:N487"/>
    <mergeCell ref="O487:Q487"/>
    <mergeCell ref="R487:T487"/>
    <mergeCell ref="U487:V487"/>
    <mergeCell ref="AO485:AP485"/>
    <mergeCell ref="AY485:BA485"/>
    <mergeCell ref="A486:L486"/>
    <mergeCell ref="M486:N486"/>
    <mergeCell ref="O486:Q486"/>
    <mergeCell ref="R486:T486"/>
    <mergeCell ref="U486:V486"/>
    <mergeCell ref="W486:X486"/>
    <mergeCell ref="Y486:Z486"/>
    <mergeCell ref="AB486:AC486"/>
    <mergeCell ref="W485:X485"/>
    <mergeCell ref="Y485:Z485"/>
    <mergeCell ref="AB485:AC485"/>
    <mergeCell ref="AE485:AF485"/>
    <mergeCell ref="AH485:AI485"/>
    <mergeCell ref="AK485:AL485"/>
    <mergeCell ref="AE488:AF488"/>
    <mergeCell ref="AH488:AI488"/>
    <mergeCell ref="AK488:AL488"/>
    <mergeCell ref="AO488:AP488"/>
    <mergeCell ref="AY488:BA488"/>
    <mergeCell ref="A489:L489"/>
    <mergeCell ref="M489:N489"/>
    <mergeCell ref="O489:Q489"/>
    <mergeCell ref="R489:T489"/>
    <mergeCell ref="U489:V489"/>
    <mergeCell ref="AO487:AP487"/>
    <mergeCell ref="AY487:BA487"/>
    <mergeCell ref="A488:L488"/>
    <mergeCell ref="M488:N488"/>
    <mergeCell ref="O488:Q488"/>
    <mergeCell ref="R488:T488"/>
    <mergeCell ref="U488:V488"/>
    <mergeCell ref="W488:X488"/>
    <mergeCell ref="Y488:Z488"/>
    <mergeCell ref="AB488:AC488"/>
    <mergeCell ref="W487:X487"/>
    <mergeCell ref="Y487:Z487"/>
    <mergeCell ref="AB487:AC487"/>
    <mergeCell ref="AE487:AF487"/>
    <mergeCell ref="AH487:AI487"/>
    <mergeCell ref="AK487:AL487"/>
    <mergeCell ref="AE490:AF490"/>
    <mergeCell ref="AH490:AI490"/>
    <mergeCell ref="AK490:AL490"/>
    <mergeCell ref="AO490:AP490"/>
    <mergeCell ref="AY490:BA490"/>
    <mergeCell ref="A491:L491"/>
    <mergeCell ref="M491:N491"/>
    <mergeCell ref="O491:Q491"/>
    <mergeCell ref="R491:T491"/>
    <mergeCell ref="U491:V491"/>
    <mergeCell ref="AO489:AP489"/>
    <mergeCell ref="AY489:BA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W489:X489"/>
    <mergeCell ref="Y489:Z489"/>
    <mergeCell ref="AB489:AC489"/>
    <mergeCell ref="AE489:AF489"/>
    <mergeCell ref="AH489:AI489"/>
    <mergeCell ref="AK489:AL489"/>
    <mergeCell ref="AE492:AF492"/>
    <mergeCell ref="AH492:AI492"/>
    <mergeCell ref="AK492:AL492"/>
    <mergeCell ref="AO492:AP492"/>
    <mergeCell ref="AY492:BA492"/>
    <mergeCell ref="A493:L493"/>
    <mergeCell ref="M493:N493"/>
    <mergeCell ref="O493:Q493"/>
    <mergeCell ref="R493:T493"/>
    <mergeCell ref="U493:V493"/>
    <mergeCell ref="AO491:AP491"/>
    <mergeCell ref="AY491:BA491"/>
    <mergeCell ref="A492:L492"/>
    <mergeCell ref="M492:N492"/>
    <mergeCell ref="O492:Q492"/>
    <mergeCell ref="R492:T492"/>
    <mergeCell ref="U492:V492"/>
    <mergeCell ref="W492:X492"/>
    <mergeCell ref="Y492:Z492"/>
    <mergeCell ref="AB492:AC492"/>
    <mergeCell ref="W491:X491"/>
    <mergeCell ref="Y491:Z491"/>
    <mergeCell ref="AB491:AC491"/>
    <mergeCell ref="AE491:AF491"/>
    <mergeCell ref="AH491:AI491"/>
    <mergeCell ref="AK491:AL491"/>
    <mergeCell ref="AE494:AF494"/>
    <mergeCell ref="AH494:AI494"/>
    <mergeCell ref="AK494:AL494"/>
    <mergeCell ref="AO494:AP494"/>
    <mergeCell ref="AY494:BA494"/>
    <mergeCell ref="A495:L495"/>
    <mergeCell ref="M495:N495"/>
    <mergeCell ref="O495:Q495"/>
    <mergeCell ref="R495:T495"/>
    <mergeCell ref="U495:V495"/>
    <mergeCell ref="AO493:AP493"/>
    <mergeCell ref="AY493:BA493"/>
    <mergeCell ref="A494:L494"/>
    <mergeCell ref="M494:N494"/>
    <mergeCell ref="O494:Q494"/>
    <mergeCell ref="R494:T494"/>
    <mergeCell ref="U494:V494"/>
    <mergeCell ref="W494:X494"/>
    <mergeCell ref="Y494:Z494"/>
    <mergeCell ref="AB494:AC494"/>
    <mergeCell ref="W493:X493"/>
    <mergeCell ref="Y493:Z493"/>
    <mergeCell ref="AB493:AC493"/>
    <mergeCell ref="AE493:AF493"/>
    <mergeCell ref="AH493:AI493"/>
    <mergeCell ref="AK493:AL493"/>
    <mergeCell ref="AE496:AF496"/>
    <mergeCell ref="AH496:AI496"/>
    <mergeCell ref="AK496:AL496"/>
    <mergeCell ref="AO496:AP496"/>
    <mergeCell ref="AY496:BA496"/>
    <mergeCell ref="A497:L497"/>
    <mergeCell ref="M497:N497"/>
    <mergeCell ref="O497:Q497"/>
    <mergeCell ref="R497:T497"/>
    <mergeCell ref="U497:V497"/>
    <mergeCell ref="AO495:AP495"/>
    <mergeCell ref="AY495:BA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W495:X495"/>
    <mergeCell ref="Y495:Z495"/>
    <mergeCell ref="AB495:AC495"/>
    <mergeCell ref="AE495:AF495"/>
    <mergeCell ref="AH495:AI495"/>
    <mergeCell ref="AK495:AL495"/>
    <mergeCell ref="AE498:AF498"/>
    <mergeCell ref="AH498:AI498"/>
    <mergeCell ref="AK498:AL498"/>
    <mergeCell ref="AO498:AP498"/>
    <mergeCell ref="AY498:BA498"/>
    <mergeCell ref="A499:L499"/>
    <mergeCell ref="M499:N499"/>
    <mergeCell ref="O499:Q499"/>
    <mergeCell ref="R499:T499"/>
    <mergeCell ref="U499:V499"/>
    <mergeCell ref="AO497:AP497"/>
    <mergeCell ref="AY497:BA497"/>
    <mergeCell ref="A498:L498"/>
    <mergeCell ref="M498:N498"/>
    <mergeCell ref="O498:Q498"/>
    <mergeCell ref="R498:T498"/>
    <mergeCell ref="U498:V498"/>
    <mergeCell ref="W498:X498"/>
    <mergeCell ref="Y498:Z498"/>
    <mergeCell ref="AB498:AC498"/>
    <mergeCell ref="W497:X497"/>
    <mergeCell ref="Y497:Z497"/>
    <mergeCell ref="AB497:AC497"/>
    <mergeCell ref="AE497:AF497"/>
    <mergeCell ref="AH497:AI497"/>
    <mergeCell ref="AK497:AL497"/>
    <mergeCell ref="AE500:AF500"/>
    <mergeCell ref="AH500:AI500"/>
    <mergeCell ref="AK500:AL500"/>
    <mergeCell ref="AO500:AP500"/>
    <mergeCell ref="AY500:BA500"/>
    <mergeCell ref="A501:L501"/>
    <mergeCell ref="M501:N501"/>
    <mergeCell ref="O501:Q501"/>
    <mergeCell ref="R501:T501"/>
    <mergeCell ref="U501:V501"/>
    <mergeCell ref="AO499:AP499"/>
    <mergeCell ref="AY499:BA499"/>
    <mergeCell ref="A500:L500"/>
    <mergeCell ref="M500:N500"/>
    <mergeCell ref="O500:Q500"/>
    <mergeCell ref="R500:T500"/>
    <mergeCell ref="U500:V500"/>
    <mergeCell ref="W500:X500"/>
    <mergeCell ref="Y500:Z500"/>
    <mergeCell ref="AB500:AC500"/>
    <mergeCell ref="W499:X499"/>
    <mergeCell ref="Y499:Z499"/>
    <mergeCell ref="AB499:AC499"/>
    <mergeCell ref="AE499:AF499"/>
    <mergeCell ref="AH499:AI499"/>
    <mergeCell ref="AK499:AL499"/>
    <mergeCell ref="AE502:AF502"/>
    <mergeCell ref="AH502:AI502"/>
    <mergeCell ref="AK502:AL502"/>
    <mergeCell ref="AO502:AP502"/>
    <mergeCell ref="AY502:BA502"/>
    <mergeCell ref="A503:L503"/>
    <mergeCell ref="M503:N503"/>
    <mergeCell ref="O503:Q503"/>
    <mergeCell ref="R503:T503"/>
    <mergeCell ref="U503:V503"/>
    <mergeCell ref="AO501:AP501"/>
    <mergeCell ref="AY501:BA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W501:X501"/>
    <mergeCell ref="Y501:Z501"/>
    <mergeCell ref="AB501:AC501"/>
    <mergeCell ref="AE501:AF501"/>
    <mergeCell ref="AH501:AI501"/>
    <mergeCell ref="AK501:AL501"/>
    <mergeCell ref="AE504:AF504"/>
    <mergeCell ref="AH504:AI504"/>
    <mergeCell ref="AK504:AL504"/>
    <mergeCell ref="AO504:AP504"/>
    <mergeCell ref="AY504:BA504"/>
    <mergeCell ref="A505:L505"/>
    <mergeCell ref="M505:N505"/>
    <mergeCell ref="O505:Q505"/>
    <mergeCell ref="R505:T505"/>
    <mergeCell ref="U505:V505"/>
    <mergeCell ref="AO503:AP503"/>
    <mergeCell ref="AY503:BA503"/>
    <mergeCell ref="A504:L504"/>
    <mergeCell ref="M504:N504"/>
    <mergeCell ref="O504:Q504"/>
    <mergeCell ref="R504:T504"/>
    <mergeCell ref="U504:V504"/>
    <mergeCell ref="W504:X504"/>
    <mergeCell ref="Y504:Z504"/>
    <mergeCell ref="AB504:AC504"/>
    <mergeCell ref="W503:X503"/>
    <mergeCell ref="Y503:Z503"/>
    <mergeCell ref="AB503:AC503"/>
    <mergeCell ref="AE503:AF503"/>
    <mergeCell ref="AH503:AI503"/>
    <mergeCell ref="AK503:AL503"/>
    <mergeCell ref="AE506:AF506"/>
    <mergeCell ref="AH506:AI506"/>
    <mergeCell ref="AK506:AL506"/>
    <mergeCell ref="AO506:AP506"/>
    <mergeCell ref="AY506:BA506"/>
    <mergeCell ref="A507:L507"/>
    <mergeCell ref="M507:N507"/>
    <mergeCell ref="O507:Q507"/>
    <mergeCell ref="R507:T507"/>
    <mergeCell ref="U507:V507"/>
    <mergeCell ref="AO505:AP505"/>
    <mergeCell ref="AY505:BA505"/>
    <mergeCell ref="A506:L506"/>
    <mergeCell ref="M506:N506"/>
    <mergeCell ref="O506:Q506"/>
    <mergeCell ref="R506:T506"/>
    <mergeCell ref="U506:V506"/>
    <mergeCell ref="W506:X506"/>
    <mergeCell ref="Y506:Z506"/>
    <mergeCell ref="AB506:AC506"/>
    <mergeCell ref="W505:X505"/>
    <mergeCell ref="Y505:Z505"/>
    <mergeCell ref="AB505:AC505"/>
    <mergeCell ref="AE505:AF505"/>
    <mergeCell ref="AH505:AI505"/>
    <mergeCell ref="AK505:AL505"/>
    <mergeCell ref="AE508:AF508"/>
    <mergeCell ref="AH508:AI508"/>
    <mergeCell ref="AK508:AL508"/>
    <mergeCell ref="AO508:AP508"/>
    <mergeCell ref="AY508:BA508"/>
    <mergeCell ref="A509:L509"/>
    <mergeCell ref="M509:N509"/>
    <mergeCell ref="O509:Q509"/>
    <mergeCell ref="R509:T509"/>
    <mergeCell ref="U509:V509"/>
    <mergeCell ref="AO507:AP507"/>
    <mergeCell ref="AY507:BA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W507:X507"/>
    <mergeCell ref="Y507:Z507"/>
    <mergeCell ref="AB507:AC507"/>
    <mergeCell ref="AE507:AF507"/>
    <mergeCell ref="AH507:AI507"/>
    <mergeCell ref="AK507:AL507"/>
    <mergeCell ref="AE510:AF510"/>
    <mergeCell ref="AH510:AI510"/>
    <mergeCell ref="AK510:AL510"/>
    <mergeCell ref="AO510:AP510"/>
    <mergeCell ref="AY510:BA510"/>
    <mergeCell ref="A511:L511"/>
    <mergeCell ref="M511:N511"/>
    <mergeCell ref="O511:Q511"/>
    <mergeCell ref="R511:T511"/>
    <mergeCell ref="U511:V511"/>
    <mergeCell ref="AO509:AP509"/>
    <mergeCell ref="AY509:BA509"/>
    <mergeCell ref="A510:L510"/>
    <mergeCell ref="M510:N510"/>
    <mergeCell ref="O510:Q510"/>
    <mergeCell ref="R510:T510"/>
    <mergeCell ref="U510:V510"/>
    <mergeCell ref="W510:X510"/>
    <mergeCell ref="Y510:Z510"/>
    <mergeCell ref="AB510:AC510"/>
    <mergeCell ref="W509:X509"/>
    <mergeCell ref="Y509:Z509"/>
    <mergeCell ref="AB509:AC509"/>
    <mergeCell ref="AE509:AF509"/>
    <mergeCell ref="AH509:AI509"/>
    <mergeCell ref="AK509:AL509"/>
    <mergeCell ref="AE512:AF512"/>
    <mergeCell ref="AH512:AI512"/>
    <mergeCell ref="AK512:AL512"/>
    <mergeCell ref="AO512:AP512"/>
    <mergeCell ref="AY512:BA512"/>
    <mergeCell ref="A513:L513"/>
    <mergeCell ref="M513:N513"/>
    <mergeCell ref="O513:Q513"/>
    <mergeCell ref="R513:T513"/>
    <mergeCell ref="U513:V513"/>
    <mergeCell ref="AO511:AP511"/>
    <mergeCell ref="AY511:BA511"/>
    <mergeCell ref="A512:L512"/>
    <mergeCell ref="M512:N512"/>
    <mergeCell ref="O512:Q512"/>
    <mergeCell ref="R512:T512"/>
    <mergeCell ref="U512:V512"/>
    <mergeCell ref="W512:X512"/>
    <mergeCell ref="Y512:Z512"/>
    <mergeCell ref="AB512:AC512"/>
    <mergeCell ref="W511:X511"/>
    <mergeCell ref="Y511:Z511"/>
    <mergeCell ref="AB511:AC511"/>
    <mergeCell ref="AE511:AF511"/>
    <mergeCell ref="AH511:AI511"/>
    <mergeCell ref="AK511:AL511"/>
    <mergeCell ref="AE514:AF514"/>
    <mergeCell ref="AH514:AI514"/>
    <mergeCell ref="AK514:AL514"/>
    <mergeCell ref="AO514:AP514"/>
    <mergeCell ref="AY514:BA514"/>
    <mergeCell ref="A515:BB515"/>
    <mergeCell ref="AO513:AP513"/>
    <mergeCell ref="AY513:BA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W513:X513"/>
    <mergeCell ref="Y513:Z513"/>
    <mergeCell ref="AB513:AC513"/>
    <mergeCell ref="AE513:AF513"/>
    <mergeCell ref="AH513:AI513"/>
    <mergeCell ref="AK513:AL513"/>
    <mergeCell ref="AH517:AI517"/>
    <mergeCell ref="AK517:AL517"/>
    <mergeCell ref="AO517:AP517"/>
    <mergeCell ref="AY517:BA517"/>
    <mergeCell ref="A518:L518"/>
    <mergeCell ref="M518:N518"/>
    <mergeCell ref="O518:Q518"/>
    <mergeCell ref="R518:T518"/>
    <mergeCell ref="U518:V518"/>
    <mergeCell ref="W518:X518"/>
    <mergeCell ref="A516:BB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H519:AI519"/>
    <mergeCell ref="AK519:AL519"/>
    <mergeCell ref="AO519:AP519"/>
    <mergeCell ref="AY519:BA519"/>
    <mergeCell ref="A520:L520"/>
    <mergeCell ref="M520:N520"/>
    <mergeCell ref="O520:Q520"/>
    <mergeCell ref="R520:T520"/>
    <mergeCell ref="U520:V520"/>
    <mergeCell ref="W520:X520"/>
    <mergeCell ref="AY518:BA518"/>
    <mergeCell ref="A519:L519"/>
    <mergeCell ref="M519:N519"/>
    <mergeCell ref="O519:Q519"/>
    <mergeCell ref="R519:T519"/>
    <mergeCell ref="U519:V519"/>
    <mergeCell ref="W519:X519"/>
    <mergeCell ref="Y519:Z519"/>
    <mergeCell ref="AB519:AC519"/>
    <mergeCell ref="AE519:AF519"/>
    <mergeCell ref="Y518:Z518"/>
    <mergeCell ref="AB518:AC518"/>
    <mergeCell ref="AE518:AF518"/>
    <mergeCell ref="AH518:AI518"/>
    <mergeCell ref="AK518:AL518"/>
    <mergeCell ref="AO518:AP518"/>
    <mergeCell ref="AH521:AI521"/>
    <mergeCell ref="AK521:AL521"/>
    <mergeCell ref="AO521:AP521"/>
    <mergeCell ref="AY521:BA521"/>
    <mergeCell ref="A522:L522"/>
    <mergeCell ref="M522:N522"/>
    <mergeCell ref="O522:Q522"/>
    <mergeCell ref="R522:T522"/>
    <mergeCell ref="U522:V522"/>
    <mergeCell ref="W522:X522"/>
    <mergeCell ref="AY520:BA520"/>
    <mergeCell ref="A521:L521"/>
    <mergeCell ref="M521:N521"/>
    <mergeCell ref="O521:Q521"/>
    <mergeCell ref="R521:T521"/>
    <mergeCell ref="U521:V521"/>
    <mergeCell ref="W521:X521"/>
    <mergeCell ref="Y521:Z521"/>
    <mergeCell ref="AB521:AC521"/>
    <mergeCell ref="AE521:AF521"/>
    <mergeCell ref="Y520:Z520"/>
    <mergeCell ref="AB520:AC520"/>
    <mergeCell ref="AE520:AF520"/>
    <mergeCell ref="AH520:AI520"/>
    <mergeCell ref="AK520:AL520"/>
    <mergeCell ref="AO520:AP520"/>
    <mergeCell ref="AH523:AI523"/>
    <mergeCell ref="AK523:AL523"/>
    <mergeCell ref="AO523:AP523"/>
    <mergeCell ref="AY523:BA523"/>
    <mergeCell ref="A524:L524"/>
    <mergeCell ref="M524:N524"/>
    <mergeCell ref="O524:Q524"/>
    <mergeCell ref="R524:T524"/>
    <mergeCell ref="U524:V524"/>
    <mergeCell ref="W524:X524"/>
    <mergeCell ref="AY522:BA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Y522:Z522"/>
    <mergeCell ref="AB522:AC522"/>
    <mergeCell ref="AE522:AF522"/>
    <mergeCell ref="AH522:AI522"/>
    <mergeCell ref="AK522:AL522"/>
    <mergeCell ref="AO522:AP522"/>
    <mergeCell ref="AH525:AI525"/>
    <mergeCell ref="AK525:AL525"/>
    <mergeCell ref="AO525:AP525"/>
    <mergeCell ref="AY525:BA525"/>
    <mergeCell ref="A526:L526"/>
    <mergeCell ref="M526:N526"/>
    <mergeCell ref="O526:Q526"/>
    <mergeCell ref="R526:T526"/>
    <mergeCell ref="U526:V526"/>
    <mergeCell ref="W526:X526"/>
    <mergeCell ref="AY524:BA524"/>
    <mergeCell ref="A525:L525"/>
    <mergeCell ref="M525:N525"/>
    <mergeCell ref="O525:Q525"/>
    <mergeCell ref="R525:T525"/>
    <mergeCell ref="U525:V525"/>
    <mergeCell ref="W525:X525"/>
    <mergeCell ref="Y525:Z525"/>
    <mergeCell ref="AB525:AC525"/>
    <mergeCell ref="AE525:AF525"/>
    <mergeCell ref="Y524:Z524"/>
    <mergeCell ref="AB524:AC524"/>
    <mergeCell ref="AE524:AF524"/>
    <mergeCell ref="AH524:AI524"/>
    <mergeCell ref="AK524:AL524"/>
    <mergeCell ref="AO524:AP524"/>
    <mergeCell ref="AH527:AI527"/>
    <mergeCell ref="AK527:AL527"/>
    <mergeCell ref="AO527:AP527"/>
    <mergeCell ref="AY527:BA527"/>
    <mergeCell ref="A528:L528"/>
    <mergeCell ref="M528:N528"/>
    <mergeCell ref="O528:Q528"/>
    <mergeCell ref="R528:T528"/>
    <mergeCell ref="U528:V528"/>
    <mergeCell ref="W528:X528"/>
    <mergeCell ref="AY526:BA526"/>
    <mergeCell ref="A527:L527"/>
    <mergeCell ref="M527:N527"/>
    <mergeCell ref="O527:Q527"/>
    <mergeCell ref="R527:T527"/>
    <mergeCell ref="U527:V527"/>
    <mergeCell ref="W527:X527"/>
    <mergeCell ref="Y527:Z527"/>
    <mergeCell ref="AB527:AC527"/>
    <mergeCell ref="AE527:AF527"/>
    <mergeCell ref="Y526:Z526"/>
    <mergeCell ref="AB526:AC526"/>
    <mergeCell ref="AE526:AF526"/>
    <mergeCell ref="AH526:AI526"/>
    <mergeCell ref="AK526:AL526"/>
    <mergeCell ref="AO526:AP526"/>
    <mergeCell ref="AH529:AI529"/>
    <mergeCell ref="AK529:AL529"/>
    <mergeCell ref="AO529:AP529"/>
    <mergeCell ref="AY529:BA529"/>
    <mergeCell ref="A530:L530"/>
    <mergeCell ref="M530:N530"/>
    <mergeCell ref="O530:Q530"/>
    <mergeCell ref="R530:T530"/>
    <mergeCell ref="U530:V530"/>
    <mergeCell ref="W530:X530"/>
    <mergeCell ref="AY528:BA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Y528:Z528"/>
    <mergeCell ref="AB528:AC528"/>
    <mergeCell ref="AE528:AF528"/>
    <mergeCell ref="AH528:AI528"/>
    <mergeCell ref="AK528:AL528"/>
    <mergeCell ref="AO528:AP528"/>
    <mergeCell ref="AH531:AI531"/>
    <mergeCell ref="AK531:AL531"/>
    <mergeCell ref="AO531:AP531"/>
    <mergeCell ref="AY531:BA531"/>
    <mergeCell ref="A532:L532"/>
    <mergeCell ref="M532:N532"/>
    <mergeCell ref="O532:Q532"/>
    <mergeCell ref="R532:T532"/>
    <mergeCell ref="U532:V532"/>
    <mergeCell ref="W532:X532"/>
    <mergeCell ref="AY530:BA530"/>
    <mergeCell ref="A531:L531"/>
    <mergeCell ref="M531:N531"/>
    <mergeCell ref="O531:Q531"/>
    <mergeCell ref="R531:T531"/>
    <mergeCell ref="U531:V531"/>
    <mergeCell ref="W531:X531"/>
    <mergeCell ref="Y531:Z531"/>
    <mergeCell ref="AB531:AC531"/>
    <mergeCell ref="AE531:AF531"/>
    <mergeCell ref="Y530:Z530"/>
    <mergeCell ref="AB530:AC530"/>
    <mergeCell ref="AE530:AF530"/>
    <mergeCell ref="AH530:AI530"/>
    <mergeCell ref="AK530:AL530"/>
    <mergeCell ref="AO530:AP530"/>
    <mergeCell ref="AH533:AI533"/>
    <mergeCell ref="AK533:AL533"/>
    <mergeCell ref="AO533:AP533"/>
    <mergeCell ref="AY533:BA533"/>
    <mergeCell ref="A534:L534"/>
    <mergeCell ref="M534:N534"/>
    <mergeCell ref="O534:Q534"/>
    <mergeCell ref="R534:T534"/>
    <mergeCell ref="U534:V534"/>
    <mergeCell ref="W534:X534"/>
    <mergeCell ref="AY532:BA532"/>
    <mergeCell ref="A533:L533"/>
    <mergeCell ref="M533:N533"/>
    <mergeCell ref="O533:Q533"/>
    <mergeCell ref="R533:T533"/>
    <mergeCell ref="U533:V533"/>
    <mergeCell ref="W533:X533"/>
    <mergeCell ref="Y533:Z533"/>
    <mergeCell ref="AB533:AC533"/>
    <mergeCell ref="AE533:AF533"/>
    <mergeCell ref="Y532:Z532"/>
    <mergeCell ref="AB532:AC532"/>
    <mergeCell ref="AE532:AF532"/>
    <mergeCell ref="AH532:AI532"/>
    <mergeCell ref="AK532:AL532"/>
    <mergeCell ref="AO532:AP532"/>
    <mergeCell ref="AH535:AI535"/>
    <mergeCell ref="AK535:AL535"/>
    <mergeCell ref="AO535:AP535"/>
    <mergeCell ref="AY535:BA535"/>
    <mergeCell ref="A536:L536"/>
    <mergeCell ref="M536:N536"/>
    <mergeCell ref="O536:Q536"/>
    <mergeCell ref="R536:T536"/>
    <mergeCell ref="U536:V536"/>
    <mergeCell ref="W536:X536"/>
    <mergeCell ref="AY534:BA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Y534:Z534"/>
    <mergeCell ref="AB534:AC534"/>
    <mergeCell ref="AE534:AF534"/>
    <mergeCell ref="AH534:AI534"/>
    <mergeCell ref="AK534:AL534"/>
    <mergeCell ref="AO534:AP534"/>
    <mergeCell ref="AH537:AI537"/>
    <mergeCell ref="AK537:AL537"/>
    <mergeCell ref="AO537:AP537"/>
    <mergeCell ref="AY537:BA537"/>
    <mergeCell ref="A538:L538"/>
    <mergeCell ref="M538:N538"/>
    <mergeCell ref="O538:Q538"/>
    <mergeCell ref="R538:T538"/>
    <mergeCell ref="U538:V538"/>
    <mergeCell ref="W538:X538"/>
    <mergeCell ref="AY536:BA536"/>
    <mergeCell ref="A537:L537"/>
    <mergeCell ref="M537:N537"/>
    <mergeCell ref="O537:Q537"/>
    <mergeCell ref="R537:T537"/>
    <mergeCell ref="U537:V537"/>
    <mergeCell ref="W537:X537"/>
    <mergeCell ref="Y537:Z537"/>
    <mergeCell ref="AB537:AC537"/>
    <mergeCell ref="AE537:AF537"/>
    <mergeCell ref="Y536:Z536"/>
    <mergeCell ref="AB536:AC536"/>
    <mergeCell ref="AE536:AF536"/>
    <mergeCell ref="AH536:AI536"/>
    <mergeCell ref="AK536:AL536"/>
    <mergeCell ref="AO536:AP536"/>
    <mergeCell ref="AH539:AI539"/>
    <mergeCell ref="AK539:AL539"/>
    <mergeCell ref="AO539:AP539"/>
    <mergeCell ref="AY539:BA539"/>
    <mergeCell ref="A540:L540"/>
    <mergeCell ref="M540:N540"/>
    <mergeCell ref="O540:Q540"/>
    <mergeCell ref="R540:T540"/>
    <mergeCell ref="U540:V540"/>
    <mergeCell ref="W540:X540"/>
    <mergeCell ref="AY538:BA538"/>
    <mergeCell ref="A539:L539"/>
    <mergeCell ref="M539:N539"/>
    <mergeCell ref="O539:Q539"/>
    <mergeCell ref="R539:T539"/>
    <mergeCell ref="U539:V539"/>
    <mergeCell ref="W539:X539"/>
    <mergeCell ref="Y539:Z539"/>
    <mergeCell ref="AB539:AC539"/>
    <mergeCell ref="AE539:AF539"/>
    <mergeCell ref="Y538:Z538"/>
    <mergeCell ref="AB538:AC538"/>
    <mergeCell ref="AE538:AF538"/>
    <mergeCell ref="AH538:AI538"/>
    <mergeCell ref="AK538:AL538"/>
    <mergeCell ref="AO538:AP538"/>
    <mergeCell ref="AH541:AI541"/>
    <mergeCell ref="AK541:AL541"/>
    <mergeCell ref="AO541:AP541"/>
    <mergeCell ref="AY541:BA541"/>
    <mergeCell ref="A542:L542"/>
    <mergeCell ref="M542:N542"/>
    <mergeCell ref="O542:Q542"/>
    <mergeCell ref="R542:T542"/>
    <mergeCell ref="U542:V542"/>
    <mergeCell ref="W542:X542"/>
    <mergeCell ref="AY540:BA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Y540:Z540"/>
    <mergeCell ref="AB540:AC540"/>
    <mergeCell ref="AE540:AF540"/>
    <mergeCell ref="AH540:AI540"/>
    <mergeCell ref="AK540:AL540"/>
    <mergeCell ref="AO540:AP540"/>
    <mergeCell ref="AH543:AI543"/>
    <mergeCell ref="AK543:AL543"/>
    <mergeCell ref="AO543:AP543"/>
    <mergeCell ref="AY543:BA543"/>
    <mergeCell ref="A544:L544"/>
    <mergeCell ref="M544:N544"/>
    <mergeCell ref="O544:Q544"/>
    <mergeCell ref="R544:T544"/>
    <mergeCell ref="U544:V544"/>
    <mergeCell ref="W544:X544"/>
    <mergeCell ref="AY542:BA542"/>
    <mergeCell ref="A543:L543"/>
    <mergeCell ref="M543:N543"/>
    <mergeCell ref="O543:Q543"/>
    <mergeCell ref="R543:T543"/>
    <mergeCell ref="U543:V543"/>
    <mergeCell ref="W543:X543"/>
    <mergeCell ref="Y543:Z543"/>
    <mergeCell ref="AB543:AC543"/>
    <mergeCell ref="AE543:AF543"/>
    <mergeCell ref="Y542:Z542"/>
    <mergeCell ref="AB542:AC542"/>
    <mergeCell ref="AE542:AF542"/>
    <mergeCell ref="AH542:AI542"/>
    <mergeCell ref="AK542:AL542"/>
    <mergeCell ref="AO542:AP542"/>
    <mergeCell ref="AH545:AI545"/>
    <mergeCell ref="AK545:AL545"/>
    <mergeCell ref="AO545:AP545"/>
    <mergeCell ref="AY545:BA545"/>
    <mergeCell ref="A546:L546"/>
    <mergeCell ref="M546:N546"/>
    <mergeCell ref="O546:Q546"/>
    <mergeCell ref="R546:T546"/>
    <mergeCell ref="U546:V546"/>
    <mergeCell ref="W546:X546"/>
    <mergeCell ref="AY544:BA544"/>
    <mergeCell ref="A545:L545"/>
    <mergeCell ref="M545:N545"/>
    <mergeCell ref="O545:Q545"/>
    <mergeCell ref="R545:T545"/>
    <mergeCell ref="U545:V545"/>
    <mergeCell ref="W545:X545"/>
    <mergeCell ref="Y545:Z545"/>
    <mergeCell ref="AB545:AC545"/>
    <mergeCell ref="AE545:AF545"/>
    <mergeCell ref="Y544:Z544"/>
    <mergeCell ref="AB544:AC544"/>
    <mergeCell ref="AE544:AF544"/>
    <mergeCell ref="AH544:AI544"/>
    <mergeCell ref="AK544:AL544"/>
    <mergeCell ref="AO544:AP544"/>
    <mergeCell ref="AH547:AI547"/>
    <mergeCell ref="AK547:AL547"/>
    <mergeCell ref="AO547:AP547"/>
    <mergeCell ref="AY547:BA547"/>
    <mergeCell ref="A548:L548"/>
    <mergeCell ref="M548:N548"/>
    <mergeCell ref="O548:Q548"/>
    <mergeCell ref="R548:T548"/>
    <mergeCell ref="U548:V548"/>
    <mergeCell ref="W548:X548"/>
    <mergeCell ref="AY546:BA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Y546:Z546"/>
    <mergeCell ref="AB546:AC546"/>
    <mergeCell ref="AE546:AF546"/>
    <mergeCell ref="AH546:AI546"/>
    <mergeCell ref="AK546:AL546"/>
    <mergeCell ref="AO546:AP546"/>
    <mergeCell ref="AH549:AI549"/>
    <mergeCell ref="AK549:AL549"/>
    <mergeCell ref="AO549:AP549"/>
    <mergeCell ref="AY549:BA549"/>
    <mergeCell ref="A550:L550"/>
    <mergeCell ref="M550:N550"/>
    <mergeCell ref="O550:Q550"/>
    <mergeCell ref="R550:T550"/>
    <mergeCell ref="U550:V550"/>
    <mergeCell ref="W550:X550"/>
    <mergeCell ref="AY548:BA548"/>
    <mergeCell ref="A549:L549"/>
    <mergeCell ref="M549:N549"/>
    <mergeCell ref="O549:Q549"/>
    <mergeCell ref="R549:T549"/>
    <mergeCell ref="U549:V549"/>
    <mergeCell ref="W549:X549"/>
    <mergeCell ref="Y549:Z549"/>
    <mergeCell ref="AB549:AC549"/>
    <mergeCell ref="AE549:AF549"/>
    <mergeCell ref="Y548:Z548"/>
    <mergeCell ref="AB548:AC548"/>
    <mergeCell ref="AE548:AF548"/>
    <mergeCell ref="AH548:AI548"/>
    <mergeCell ref="AK548:AL548"/>
    <mergeCell ref="AO548:AP548"/>
    <mergeCell ref="AH551:AI551"/>
    <mergeCell ref="AK551:AL551"/>
    <mergeCell ref="AO551:AP551"/>
    <mergeCell ref="AY551:BA551"/>
    <mergeCell ref="A552:L552"/>
    <mergeCell ref="M552:N552"/>
    <mergeCell ref="O552:Q552"/>
    <mergeCell ref="R552:T552"/>
    <mergeCell ref="U552:V552"/>
    <mergeCell ref="W552:X552"/>
    <mergeCell ref="AY550:BA550"/>
    <mergeCell ref="A551:L551"/>
    <mergeCell ref="M551:N551"/>
    <mergeCell ref="O551:Q551"/>
    <mergeCell ref="R551:T551"/>
    <mergeCell ref="U551:V551"/>
    <mergeCell ref="W551:X551"/>
    <mergeCell ref="Y551:Z551"/>
    <mergeCell ref="AB551:AC551"/>
    <mergeCell ref="AE551:AF551"/>
    <mergeCell ref="Y550:Z550"/>
    <mergeCell ref="AB550:AC550"/>
    <mergeCell ref="AE550:AF550"/>
    <mergeCell ref="AH550:AI550"/>
    <mergeCell ref="AK550:AL550"/>
    <mergeCell ref="AO550:AP550"/>
    <mergeCell ref="AH553:AI553"/>
    <mergeCell ref="AK553:AL553"/>
    <mergeCell ref="AO553:AP553"/>
    <mergeCell ref="AY553:BA553"/>
    <mergeCell ref="A554:L554"/>
    <mergeCell ref="M554:N554"/>
    <mergeCell ref="O554:Q554"/>
    <mergeCell ref="R554:T554"/>
    <mergeCell ref="U554:V554"/>
    <mergeCell ref="W554:X554"/>
    <mergeCell ref="AY552:BA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Y552:Z552"/>
    <mergeCell ref="AB552:AC552"/>
    <mergeCell ref="AE552:AF552"/>
    <mergeCell ref="AH552:AI552"/>
    <mergeCell ref="AK552:AL552"/>
    <mergeCell ref="AO552:AP552"/>
    <mergeCell ref="AH555:AI555"/>
    <mergeCell ref="AK555:AL555"/>
    <mergeCell ref="AO555:AP555"/>
    <mergeCell ref="AY555:BA555"/>
    <mergeCell ref="A556:L556"/>
    <mergeCell ref="M556:N556"/>
    <mergeCell ref="O556:Q556"/>
    <mergeCell ref="R556:T556"/>
    <mergeCell ref="U556:V556"/>
    <mergeCell ref="W556:X556"/>
    <mergeCell ref="AY554:BA554"/>
    <mergeCell ref="A555:L555"/>
    <mergeCell ref="M555:N555"/>
    <mergeCell ref="O555:Q555"/>
    <mergeCell ref="R555:T555"/>
    <mergeCell ref="U555:V555"/>
    <mergeCell ref="W555:X555"/>
    <mergeCell ref="Y555:Z555"/>
    <mergeCell ref="AB555:AC555"/>
    <mergeCell ref="AE555:AF555"/>
    <mergeCell ref="Y554:Z554"/>
    <mergeCell ref="AB554:AC554"/>
    <mergeCell ref="AE554:AF554"/>
    <mergeCell ref="AH554:AI554"/>
    <mergeCell ref="AK554:AL554"/>
    <mergeCell ref="AO554:AP554"/>
    <mergeCell ref="AH557:AI557"/>
    <mergeCell ref="AK557:AL557"/>
    <mergeCell ref="AO557:AP557"/>
    <mergeCell ref="AY557:BA557"/>
    <mergeCell ref="A558:L558"/>
    <mergeCell ref="M558:N558"/>
    <mergeCell ref="O558:Q558"/>
    <mergeCell ref="R558:T558"/>
    <mergeCell ref="U558:V558"/>
    <mergeCell ref="W558:X558"/>
    <mergeCell ref="AY556:BA556"/>
    <mergeCell ref="A557:L557"/>
    <mergeCell ref="M557:N557"/>
    <mergeCell ref="O557:Q557"/>
    <mergeCell ref="R557:T557"/>
    <mergeCell ref="U557:V557"/>
    <mergeCell ref="W557:X557"/>
    <mergeCell ref="Y557:Z557"/>
    <mergeCell ref="AB557:AC557"/>
    <mergeCell ref="AE557:AF557"/>
    <mergeCell ref="Y556:Z556"/>
    <mergeCell ref="AB556:AC556"/>
    <mergeCell ref="AE556:AF556"/>
    <mergeCell ref="AH556:AI556"/>
    <mergeCell ref="AK556:AL556"/>
    <mergeCell ref="AO556:AP556"/>
    <mergeCell ref="AH559:AI559"/>
    <mergeCell ref="AK559:AL559"/>
    <mergeCell ref="AO559:AP559"/>
    <mergeCell ref="AY559:BA559"/>
    <mergeCell ref="A560:L560"/>
    <mergeCell ref="M560:N560"/>
    <mergeCell ref="O560:Q560"/>
    <mergeCell ref="R560:T560"/>
    <mergeCell ref="U560:V560"/>
    <mergeCell ref="W560:X560"/>
    <mergeCell ref="AY558:BA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Y558:Z558"/>
    <mergeCell ref="AB558:AC558"/>
    <mergeCell ref="AE558:AF558"/>
    <mergeCell ref="AH558:AI558"/>
    <mergeCell ref="AK558:AL558"/>
    <mergeCell ref="AO558:AP558"/>
    <mergeCell ref="AH561:AI561"/>
    <mergeCell ref="AK561:AL561"/>
    <mergeCell ref="AO561:AP561"/>
    <mergeCell ref="AY561:BA561"/>
    <mergeCell ref="A562:L562"/>
    <mergeCell ref="M562:N562"/>
    <mergeCell ref="O562:Q562"/>
    <mergeCell ref="R562:T562"/>
    <mergeCell ref="U562:V562"/>
    <mergeCell ref="W562:X562"/>
    <mergeCell ref="AY560:BA560"/>
    <mergeCell ref="A561:L561"/>
    <mergeCell ref="M561:N561"/>
    <mergeCell ref="O561:Q561"/>
    <mergeCell ref="R561:T561"/>
    <mergeCell ref="U561:V561"/>
    <mergeCell ref="W561:X561"/>
    <mergeCell ref="Y561:Z561"/>
    <mergeCell ref="AB561:AC561"/>
    <mergeCell ref="AE561:AF561"/>
    <mergeCell ref="Y560:Z560"/>
    <mergeCell ref="AB560:AC560"/>
    <mergeCell ref="AE560:AF560"/>
    <mergeCell ref="AH560:AI560"/>
    <mergeCell ref="AK560:AL560"/>
    <mergeCell ref="AO560:AP560"/>
    <mergeCell ref="AH563:AI563"/>
    <mergeCell ref="AK563:AL563"/>
    <mergeCell ref="AO563:AP563"/>
    <mergeCell ref="AY563:BA563"/>
    <mergeCell ref="A564:L564"/>
    <mergeCell ref="M564:N564"/>
    <mergeCell ref="O564:Q564"/>
    <mergeCell ref="R564:T564"/>
    <mergeCell ref="U564:V564"/>
    <mergeCell ref="W564:X564"/>
    <mergeCell ref="AY562:BA562"/>
    <mergeCell ref="A563:L563"/>
    <mergeCell ref="M563:N563"/>
    <mergeCell ref="O563:Q563"/>
    <mergeCell ref="R563:T563"/>
    <mergeCell ref="U563:V563"/>
    <mergeCell ref="W563:X563"/>
    <mergeCell ref="Y563:Z563"/>
    <mergeCell ref="AB563:AC563"/>
    <mergeCell ref="AE563:AF563"/>
    <mergeCell ref="Y562:Z562"/>
    <mergeCell ref="AB562:AC562"/>
    <mergeCell ref="AE562:AF562"/>
    <mergeCell ref="AH562:AI562"/>
    <mergeCell ref="AK562:AL562"/>
    <mergeCell ref="AO562:AP562"/>
    <mergeCell ref="AH565:AI565"/>
    <mergeCell ref="AK565:AL565"/>
    <mergeCell ref="AO565:AP565"/>
    <mergeCell ref="AY565:BA565"/>
    <mergeCell ref="A566:L566"/>
    <mergeCell ref="M566:N566"/>
    <mergeCell ref="O566:Q566"/>
    <mergeCell ref="R566:T566"/>
    <mergeCell ref="U566:V566"/>
    <mergeCell ref="W566:X566"/>
    <mergeCell ref="AY564:BA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Y564:Z564"/>
    <mergeCell ref="AB564:AC564"/>
    <mergeCell ref="AE564:AF564"/>
    <mergeCell ref="AH564:AI564"/>
    <mergeCell ref="AK564:AL564"/>
    <mergeCell ref="AO564:AP564"/>
    <mergeCell ref="AH567:AI567"/>
    <mergeCell ref="AK567:AL567"/>
    <mergeCell ref="AO567:AP567"/>
    <mergeCell ref="AY567:BA567"/>
    <mergeCell ref="A568:L568"/>
    <mergeCell ref="M568:N568"/>
    <mergeCell ref="O568:Q568"/>
    <mergeCell ref="R568:T568"/>
    <mergeCell ref="U568:V568"/>
    <mergeCell ref="W568:X568"/>
    <mergeCell ref="AY566:BA566"/>
    <mergeCell ref="A567:L567"/>
    <mergeCell ref="M567:N567"/>
    <mergeCell ref="O567:Q567"/>
    <mergeCell ref="R567:T567"/>
    <mergeCell ref="U567:V567"/>
    <mergeCell ref="W567:X567"/>
    <mergeCell ref="Y567:Z567"/>
    <mergeCell ref="AB567:AC567"/>
    <mergeCell ref="AE567:AF567"/>
    <mergeCell ref="Y566:Z566"/>
    <mergeCell ref="AB566:AC566"/>
    <mergeCell ref="AE566:AF566"/>
    <mergeCell ref="AH566:AI566"/>
    <mergeCell ref="AK566:AL566"/>
    <mergeCell ref="AO566:AP566"/>
    <mergeCell ref="AH569:AI569"/>
    <mergeCell ref="AK569:AL569"/>
    <mergeCell ref="AO569:AP569"/>
    <mergeCell ref="AY569:BA569"/>
    <mergeCell ref="A570:L570"/>
    <mergeCell ref="M570:N570"/>
    <mergeCell ref="O570:Q570"/>
    <mergeCell ref="R570:T570"/>
    <mergeCell ref="U570:V570"/>
    <mergeCell ref="W570:X570"/>
    <mergeCell ref="AY568:BA568"/>
    <mergeCell ref="A569:L569"/>
    <mergeCell ref="M569:N569"/>
    <mergeCell ref="O569:Q569"/>
    <mergeCell ref="R569:T569"/>
    <mergeCell ref="U569:V569"/>
    <mergeCell ref="W569:X569"/>
    <mergeCell ref="Y569:Z569"/>
    <mergeCell ref="AB569:AC569"/>
    <mergeCell ref="AE569:AF569"/>
    <mergeCell ref="Y568:Z568"/>
    <mergeCell ref="AB568:AC568"/>
    <mergeCell ref="AE568:AF568"/>
    <mergeCell ref="AH568:AI568"/>
    <mergeCell ref="AK568:AL568"/>
    <mergeCell ref="AO568:AP568"/>
    <mergeCell ref="AH571:AI571"/>
    <mergeCell ref="AK571:AL571"/>
    <mergeCell ref="AO571:AP571"/>
    <mergeCell ref="AY571:BA571"/>
    <mergeCell ref="A572:L572"/>
    <mergeCell ref="M572:N572"/>
    <mergeCell ref="O572:Q572"/>
    <mergeCell ref="R572:T572"/>
    <mergeCell ref="U572:V572"/>
    <mergeCell ref="W572:X572"/>
    <mergeCell ref="AY570:BA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Y570:Z570"/>
    <mergeCell ref="AB570:AC570"/>
    <mergeCell ref="AE570:AF570"/>
    <mergeCell ref="AH570:AI570"/>
    <mergeCell ref="AK570:AL570"/>
    <mergeCell ref="AO570:AP570"/>
    <mergeCell ref="AH573:AI573"/>
    <mergeCell ref="AK573:AL573"/>
    <mergeCell ref="AO573:AP573"/>
    <mergeCell ref="AY573:BA573"/>
    <mergeCell ref="A574:L574"/>
    <mergeCell ref="M574:N574"/>
    <mergeCell ref="O574:Q574"/>
    <mergeCell ref="R574:T574"/>
    <mergeCell ref="U574:V574"/>
    <mergeCell ref="W574:X574"/>
    <mergeCell ref="AY572:BA572"/>
    <mergeCell ref="A573:L573"/>
    <mergeCell ref="M573:N573"/>
    <mergeCell ref="O573:Q573"/>
    <mergeCell ref="R573:T573"/>
    <mergeCell ref="U573:V573"/>
    <mergeCell ref="W573:X573"/>
    <mergeCell ref="Y573:Z573"/>
    <mergeCell ref="AB573:AC573"/>
    <mergeCell ref="AE573:AF573"/>
    <mergeCell ref="Y572:Z572"/>
    <mergeCell ref="AB572:AC572"/>
    <mergeCell ref="AE572:AF572"/>
    <mergeCell ref="AH572:AI572"/>
    <mergeCell ref="AK572:AL572"/>
    <mergeCell ref="AO572:AP572"/>
    <mergeCell ref="AH575:AI575"/>
    <mergeCell ref="AK575:AL575"/>
    <mergeCell ref="AO575:AP575"/>
    <mergeCell ref="AY575:BA575"/>
    <mergeCell ref="A576:L576"/>
    <mergeCell ref="M576:N576"/>
    <mergeCell ref="O576:Q576"/>
    <mergeCell ref="R576:T576"/>
    <mergeCell ref="U576:V576"/>
    <mergeCell ref="W576:X576"/>
    <mergeCell ref="AY574:BA574"/>
    <mergeCell ref="A575:L575"/>
    <mergeCell ref="M575:N575"/>
    <mergeCell ref="O575:Q575"/>
    <mergeCell ref="R575:T575"/>
    <mergeCell ref="U575:V575"/>
    <mergeCell ref="W575:X575"/>
    <mergeCell ref="Y575:Z575"/>
    <mergeCell ref="AB575:AC575"/>
    <mergeCell ref="AE575:AF575"/>
    <mergeCell ref="Y574:Z574"/>
    <mergeCell ref="AB574:AC574"/>
    <mergeCell ref="AE574:AF574"/>
    <mergeCell ref="AH574:AI574"/>
    <mergeCell ref="AK574:AL574"/>
    <mergeCell ref="AO574:AP574"/>
    <mergeCell ref="AH577:AI577"/>
    <mergeCell ref="AK577:AL577"/>
    <mergeCell ref="AO577:AP577"/>
    <mergeCell ref="AY577:BA577"/>
    <mergeCell ref="A578:L578"/>
    <mergeCell ref="M578:N578"/>
    <mergeCell ref="O578:Q578"/>
    <mergeCell ref="R578:T578"/>
    <mergeCell ref="U578:V578"/>
    <mergeCell ref="W578:X578"/>
    <mergeCell ref="AY576:BA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Y576:Z576"/>
    <mergeCell ref="AB576:AC576"/>
    <mergeCell ref="AE576:AF576"/>
    <mergeCell ref="AH576:AI576"/>
    <mergeCell ref="AK576:AL576"/>
    <mergeCell ref="AO576:AP576"/>
    <mergeCell ref="AH579:AI579"/>
    <mergeCell ref="AK579:AL579"/>
    <mergeCell ref="AO579:AP579"/>
    <mergeCell ref="AY579:BA579"/>
    <mergeCell ref="A580:L580"/>
    <mergeCell ref="M580:N580"/>
    <mergeCell ref="O580:Q580"/>
    <mergeCell ref="R580:T580"/>
    <mergeCell ref="U580:V580"/>
    <mergeCell ref="W580:X580"/>
    <mergeCell ref="AY578:BA578"/>
    <mergeCell ref="A579:L579"/>
    <mergeCell ref="M579:N579"/>
    <mergeCell ref="O579:Q579"/>
    <mergeCell ref="R579:T579"/>
    <mergeCell ref="U579:V579"/>
    <mergeCell ref="W579:X579"/>
    <mergeCell ref="Y579:Z579"/>
    <mergeCell ref="AB579:AC579"/>
    <mergeCell ref="AE579:AF579"/>
    <mergeCell ref="Y578:Z578"/>
    <mergeCell ref="AB578:AC578"/>
    <mergeCell ref="AE578:AF578"/>
    <mergeCell ref="AH578:AI578"/>
    <mergeCell ref="AK578:AL578"/>
    <mergeCell ref="AO578:AP578"/>
    <mergeCell ref="AH581:AI581"/>
    <mergeCell ref="AK581:AL581"/>
    <mergeCell ref="AO581:AP581"/>
    <mergeCell ref="AY581:BA581"/>
    <mergeCell ref="A582:L582"/>
    <mergeCell ref="M582:N582"/>
    <mergeCell ref="O582:Q582"/>
    <mergeCell ref="R582:T582"/>
    <mergeCell ref="U582:V582"/>
    <mergeCell ref="W582:X582"/>
    <mergeCell ref="AY580:BA580"/>
    <mergeCell ref="A581:L581"/>
    <mergeCell ref="M581:N581"/>
    <mergeCell ref="O581:Q581"/>
    <mergeCell ref="R581:T581"/>
    <mergeCell ref="U581:V581"/>
    <mergeCell ref="W581:X581"/>
    <mergeCell ref="Y581:Z581"/>
    <mergeCell ref="AB581:AC581"/>
    <mergeCell ref="AE581:AF581"/>
    <mergeCell ref="Y580:Z580"/>
    <mergeCell ref="AB580:AC580"/>
    <mergeCell ref="AE580:AF580"/>
    <mergeCell ref="AH580:AI580"/>
    <mergeCell ref="AK580:AL580"/>
    <mergeCell ref="AO580:AP580"/>
    <mergeCell ref="AH583:AI583"/>
    <mergeCell ref="AK583:AL583"/>
    <mergeCell ref="AO583:AP583"/>
    <mergeCell ref="AY583:BA583"/>
    <mergeCell ref="A584:L584"/>
    <mergeCell ref="M584:N584"/>
    <mergeCell ref="O584:Q584"/>
    <mergeCell ref="R584:T584"/>
    <mergeCell ref="U584:V584"/>
    <mergeCell ref="W584:X584"/>
    <mergeCell ref="AY582:BA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Y582:Z582"/>
    <mergeCell ref="AB582:AC582"/>
    <mergeCell ref="AE582:AF582"/>
    <mergeCell ref="AH582:AI582"/>
    <mergeCell ref="AK582:AL582"/>
    <mergeCell ref="AO582:AP582"/>
    <mergeCell ref="AH585:AI585"/>
    <mergeCell ref="AK585:AL585"/>
    <mergeCell ref="AO585:AP585"/>
    <mergeCell ref="AY585:BA585"/>
    <mergeCell ref="A586:L586"/>
    <mergeCell ref="M586:N586"/>
    <mergeCell ref="O586:Q586"/>
    <mergeCell ref="R586:T586"/>
    <mergeCell ref="U586:V586"/>
    <mergeCell ref="W586:X586"/>
    <mergeCell ref="AY584:BA584"/>
    <mergeCell ref="A585:L585"/>
    <mergeCell ref="M585:N585"/>
    <mergeCell ref="O585:Q585"/>
    <mergeCell ref="R585:T585"/>
    <mergeCell ref="U585:V585"/>
    <mergeCell ref="W585:X585"/>
    <mergeCell ref="Y585:Z585"/>
    <mergeCell ref="AB585:AC585"/>
    <mergeCell ref="AE585:AF585"/>
    <mergeCell ref="Y584:Z584"/>
    <mergeCell ref="AB584:AC584"/>
    <mergeCell ref="AE584:AF584"/>
    <mergeCell ref="AH584:AI584"/>
    <mergeCell ref="AK584:AL584"/>
    <mergeCell ref="AO584:AP584"/>
    <mergeCell ref="AH587:AI587"/>
    <mergeCell ref="AK587:AL587"/>
    <mergeCell ref="AO587:AP587"/>
    <mergeCell ref="AY587:BA587"/>
    <mergeCell ref="A588:L588"/>
    <mergeCell ref="M588:N588"/>
    <mergeCell ref="O588:Q588"/>
    <mergeCell ref="R588:T588"/>
    <mergeCell ref="U588:V588"/>
    <mergeCell ref="W588:X588"/>
    <mergeCell ref="AY586:BA586"/>
    <mergeCell ref="A587:L587"/>
    <mergeCell ref="M587:N587"/>
    <mergeCell ref="O587:Q587"/>
    <mergeCell ref="R587:T587"/>
    <mergeCell ref="U587:V587"/>
    <mergeCell ref="W587:X587"/>
    <mergeCell ref="Y587:Z587"/>
    <mergeCell ref="AB587:AC587"/>
    <mergeCell ref="AE587:AF587"/>
    <mergeCell ref="Y586:Z586"/>
    <mergeCell ref="AB586:AC586"/>
    <mergeCell ref="AE586:AF586"/>
    <mergeCell ref="AH586:AI586"/>
    <mergeCell ref="AK586:AL586"/>
    <mergeCell ref="AO586:AP586"/>
    <mergeCell ref="AH589:AI589"/>
    <mergeCell ref="AK589:AL589"/>
    <mergeCell ref="AO589:AP589"/>
    <mergeCell ref="AY589:BA589"/>
    <mergeCell ref="A590:L590"/>
    <mergeCell ref="M590:N590"/>
    <mergeCell ref="O590:Q590"/>
    <mergeCell ref="R590:T590"/>
    <mergeCell ref="U590:V590"/>
    <mergeCell ref="W590:X590"/>
    <mergeCell ref="AY588:BA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Y588:Z588"/>
    <mergeCell ref="AB588:AC588"/>
    <mergeCell ref="AE588:AF588"/>
    <mergeCell ref="AH588:AI588"/>
    <mergeCell ref="AK588:AL588"/>
    <mergeCell ref="AO588:AP588"/>
    <mergeCell ref="AH591:AI591"/>
    <mergeCell ref="AK591:AL591"/>
    <mergeCell ref="AO591:AP591"/>
    <mergeCell ref="AY591:BA591"/>
    <mergeCell ref="A592:L592"/>
    <mergeCell ref="M592:N592"/>
    <mergeCell ref="O592:Q592"/>
    <mergeCell ref="R592:T592"/>
    <mergeCell ref="U592:V592"/>
    <mergeCell ref="W592:X592"/>
    <mergeCell ref="AY590:BA590"/>
    <mergeCell ref="A591:L591"/>
    <mergeCell ref="M591:N591"/>
    <mergeCell ref="O591:Q591"/>
    <mergeCell ref="R591:T591"/>
    <mergeCell ref="U591:V591"/>
    <mergeCell ref="W591:X591"/>
    <mergeCell ref="Y591:Z591"/>
    <mergeCell ref="AB591:AC591"/>
    <mergeCell ref="AE591:AF591"/>
    <mergeCell ref="Y590:Z590"/>
    <mergeCell ref="AB590:AC590"/>
    <mergeCell ref="AE590:AF590"/>
    <mergeCell ref="AH590:AI590"/>
    <mergeCell ref="AK590:AL590"/>
    <mergeCell ref="AO590:AP590"/>
    <mergeCell ref="AH593:AI593"/>
    <mergeCell ref="AK593:AL593"/>
    <mergeCell ref="AO593:AP593"/>
    <mergeCell ref="AY593:BA593"/>
    <mergeCell ref="A594:L594"/>
    <mergeCell ref="M594:N594"/>
    <mergeCell ref="O594:Q594"/>
    <mergeCell ref="R594:T594"/>
    <mergeCell ref="U594:V594"/>
    <mergeCell ref="W594:X594"/>
    <mergeCell ref="AY592:BA592"/>
    <mergeCell ref="A593:L593"/>
    <mergeCell ref="M593:N593"/>
    <mergeCell ref="O593:Q593"/>
    <mergeCell ref="R593:T593"/>
    <mergeCell ref="U593:V593"/>
    <mergeCell ref="W593:X593"/>
    <mergeCell ref="Y593:Z593"/>
    <mergeCell ref="AB593:AC593"/>
    <mergeCell ref="AE593:AF593"/>
    <mergeCell ref="Y592:Z592"/>
    <mergeCell ref="AB592:AC592"/>
    <mergeCell ref="AE592:AF592"/>
    <mergeCell ref="AH592:AI592"/>
    <mergeCell ref="AK592:AL592"/>
    <mergeCell ref="AO592:AP592"/>
    <mergeCell ref="AH595:AI595"/>
    <mergeCell ref="AK595:AL595"/>
    <mergeCell ref="AO595:AP595"/>
    <mergeCell ref="AY595:BA595"/>
    <mergeCell ref="A596:L596"/>
    <mergeCell ref="M596:N596"/>
    <mergeCell ref="O596:Q596"/>
    <mergeCell ref="R596:T596"/>
    <mergeCell ref="U596:V596"/>
    <mergeCell ref="W596:X596"/>
    <mergeCell ref="AY594:BA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Y594:Z594"/>
    <mergeCell ref="AB594:AC594"/>
    <mergeCell ref="AE594:AF594"/>
    <mergeCell ref="AH594:AI594"/>
    <mergeCell ref="AK594:AL594"/>
    <mergeCell ref="AO594:AP594"/>
    <mergeCell ref="AH597:AI597"/>
    <mergeCell ref="AK597:AL597"/>
    <mergeCell ref="AO597:AP597"/>
    <mergeCell ref="AY597:BA597"/>
    <mergeCell ref="A598:L598"/>
    <mergeCell ref="M598:N598"/>
    <mergeCell ref="O598:Q598"/>
    <mergeCell ref="R598:T598"/>
    <mergeCell ref="U598:V598"/>
    <mergeCell ref="W598:X598"/>
    <mergeCell ref="AY596:BA596"/>
    <mergeCell ref="A597:L597"/>
    <mergeCell ref="M597:N597"/>
    <mergeCell ref="O597:Q597"/>
    <mergeCell ref="R597:T597"/>
    <mergeCell ref="U597:V597"/>
    <mergeCell ref="W597:X597"/>
    <mergeCell ref="Y597:Z597"/>
    <mergeCell ref="AB597:AC597"/>
    <mergeCell ref="AE597:AF597"/>
    <mergeCell ref="Y596:Z596"/>
    <mergeCell ref="AB596:AC596"/>
    <mergeCell ref="AE596:AF596"/>
    <mergeCell ref="AH596:AI596"/>
    <mergeCell ref="AK596:AL596"/>
    <mergeCell ref="AO596:AP596"/>
    <mergeCell ref="AH599:AI599"/>
    <mergeCell ref="AK599:AL599"/>
    <mergeCell ref="AO599:AP599"/>
    <mergeCell ref="AY599:BA599"/>
    <mergeCell ref="A600:L600"/>
    <mergeCell ref="M600:N600"/>
    <mergeCell ref="O600:Q600"/>
    <mergeCell ref="R600:T600"/>
    <mergeCell ref="U600:V600"/>
    <mergeCell ref="W600:X600"/>
    <mergeCell ref="AY598:BA598"/>
    <mergeCell ref="A599:L599"/>
    <mergeCell ref="M599:N599"/>
    <mergeCell ref="O599:Q599"/>
    <mergeCell ref="R599:T599"/>
    <mergeCell ref="U599:V599"/>
    <mergeCell ref="W599:X599"/>
    <mergeCell ref="Y599:Z599"/>
    <mergeCell ref="AB599:AC599"/>
    <mergeCell ref="AE599:AF599"/>
    <mergeCell ref="Y598:Z598"/>
    <mergeCell ref="AB598:AC598"/>
    <mergeCell ref="AE598:AF598"/>
    <mergeCell ref="AH598:AI598"/>
    <mergeCell ref="AK598:AL598"/>
    <mergeCell ref="AO598:AP598"/>
    <mergeCell ref="AH601:AI601"/>
    <mergeCell ref="AK601:AL601"/>
    <mergeCell ref="AO601:AP601"/>
    <mergeCell ref="AY601:BA601"/>
    <mergeCell ref="A602:L602"/>
    <mergeCell ref="M602:N602"/>
    <mergeCell ref="O602:Q602"/>
    <mergeCell ref="R602:T602"/>
    <mergeCell ref="U602:V602"/>
    <mergeCell ref="W602:X602"/>
    <mergeCell ref="AY600:BA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Y600:Z600"/>
    <mergeCell ref="AB600:AC600"/>
    <mergeCell ref="AE600:AF600"/>
    <mergeCell ref="AH600:AI600"/>
    <mergeCell ref="AK600:AL600"/>
    <mergeCell ref="AO600:AP600"/>
    <mergeCell ref="AH603:AI603"/>
    <mergeCell ref="AK603:AL603"/>
    <mergeCell ref="AO603:AP603"/>
    <mergeCell ref="AY603:BA603"/>
    <mergeCell ref="A604:L604"/>
    <mergeCell ref="M604:N604"/>
    <mergeCell ref="O604:Q604"/>
    <mergeCell ref="R604:T604"/>
    <mergeCell ref="U604:V604"/>
    <mergeCell ref="W604:X604"/>
    <mergeCell ref="AY602:BA602"/>
    <mergeCell ref="A603:L603"/>
    <mergeCell ref="M603:N603"/>
    <mergeCell ref="O603:Q603"/>
    <mergeCell ref="R603:T603"/>
    <mergeCell ref="U603:V603"/>
    <mergeCell ref="W603:X603"/>
    <mergeCell ref="Y603:Z603"/>
    <mergeCell ref="AB603:AC603"/>
    <mergeCell ref="AE603:AF603"/>
    <mergeCell ref="Y602:Z602"/>
    <mergeCell ref="AB602:AC602"/>
    <mergeCell ref="AE602:AF602"/>
    <mergeCell ref="AH602:AI602"/>
    <mergeCell ref="AK602:AL602"/>
    <mergeCell ref="AO602:AP602"/>
    <mergeCell ref="AH605:AI605"/>
    <mergeCell ref="AK605:AL605"/>
    <mergeCell ref="AO605:AP605"/>
    <mergeCell ref="AY605:BA605"/>
    <mergeCell ref="A606:L606"/>
    <mergeCell ref="M606:N606"/>
    <mergeCell ref="O606:Q606"/>
    <mergeCell ref="R606:T606"/>
    <mergeCell ref="U606:V606"/>
    <mergeCell ref="W606:X606"/>
    <mergeCell ref="AY604:BA604"/>
    <mergeCell ref="A605:L605"/>
    <mergeCell ref="M605:N605"/>
    <mergeCell ref="O605:Q605"/>
    <mergeCell ref="R605:T605"/>
    <mergeCell ref="U605:V605"/>
    <mergeCell ref="W605:X605"/>
    <mergeCell ref="Y605:Z605"/>
    <mergeCell ref="AB605:AC605"/>
    <mergeCell ref="AE605:AF605"/>
    <mergeCell ref="Y604:Z604"/>
    <mergeCell ref="AB604:AC604"/>
    <mergeCell ref="AE604:AF604"/>
    <mergeCell ref="AH604:AI604"/>
    <mergeCell ref="AK604:AL604"/>
    <mergeCell ref="AO604:AP604"/>
    <mergeCell ref="AH607:AI607"/>
    <mergeCell ref="AK607:AL607"/>
    <mergeCell ref="AO607:AP607"/>
    <mergeCell ref="AY607:BA607"/>
    <mergeCell ref="A608:L608"/>
    <mergeCell ref="M608:N608"/>
    <mergeCell ref="O608:Q608"/>
    <mergeCell ref="R608:T608"/>
    <mergeCell ref="U608:V608"/>
    <mergeCell ref="W608:X608"/>
    <mergeCell ref="AY606:BA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Y606:Z606"/>
    <mergeCell ref="AB606:AC606"/>
    <mergeCell ref="AE606:AF606"/>
    <mergeCell ref="AH606:AI606"/>
    <mergeCell ref="AK606:AL606"/>
    <mergeCell ref="AO606:AP606"/>
    <mergeCell ref="AH609:AI609"/>
    <mergeCell ref="AK609:AL609"/>
    <mergeCell ref="AO609:AP609"/>
    <mergeCell ref="AY609:BA609"/>
    <mergeCell ref="A610:L610"/>
    <mergeCell ref="M610:N610"/>
    <mergeCell ref="O610:Q610"/>
    <mergeCell ref="R610:T610"/>
    <mergeCell ref="U610:V610"/>
    <mergeCell ref="W610:X610"/>
    <mergeCell ref="AY608:BA608"/>
    <mergeCell ref="A609:L609"/>
    <mergeCell ref="M609:N609"/>
    <mergeCell ref="O609:Q609"/>
    <mergeCell ref="R609:T609"/>
    <mergeCell ref="U609:V609"/>
    <mergeCell ref="W609:X609"/>
    <mergeCell ref="Y609:Z609"/>
    <mergeCell ref="AB609:AC609"/>
    <mergeCell ref="AE609:AF609"/>
    <mergeCell ref="Y608:Z608"/>
    <mergeCell ref="AB608:AC608"/>
    <mergeCell ref="AE608:AF608"/>
    <mergeCell ref="AH608:AI608"/>
    <mergeCell ref="AK608:AL608"/>
    <mergeCell ref="AO608:AP608"/>
    <mergeCell ref="AH611:AI611"/>
    <mergeCell ref="AK611:AL611"/>
    <mergeCell ref="AO611:AP611"/>
    <mergeCell ref="AY611:BA611"/>
    <mergeCell ref="A612:L612"/>
    <mergeCell ref="M612:N612"/>
    <mergeCell ref="O612:Q612"/>
    <mergeCell ref="R612:T612"/>
    <mergeCell ref="U612:V612"/>
    <mergeCell ref="W612:X612"/>
    <mergeCell ref="AY610:BA610"/>
    <mergeCell ref="A611:L611"/>
    <mergeCell ref="M611:N611"/>
    <mergeCell ref="O611:Q611"/>
    <mergeCell ref="R611:T611"/>
    <mergeCell ref="U611:V611"/>
    <mergeCell ref="W611:X611"/>
    <mergeCell ref="Y611:Z611"/>
    <mergeCell ref="AB611:AC611"/>
    <mergeCell ref="AE611:AF611"/>
    <mergeCell ref="Y610:Z610"/>
    <mergeCell ref="AB610:AC610"/>
    <mergeCell ref="AE610:AF610"/>
    <mergeCell ref="AH610:AI610"/>
    <mergeCell ref="AK610:AL610"/>
    <mergeCell ref="AO610:AP610"/>
    <mergeCell ref="AH613:AI613"/>
    <mergeCell ref="AK613:AL613"/>
    <mergeCell ref="AO613:AP613"/>
    <mergeCell ref="AY613:BA613"/>
    <mergeCell ref="A614:L614"/>
    <mergeCell ref="M614:N614"/>
    <mergeCell ref="O614:Q614"/>
    <mergeCell ref="R614:T614"/>
    <mergeCell ref="U614:V614"/>
    <mergeCell ref="W614:X614"/>
    <mergeCell ref="AY612:BA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Y612:Z612"/>
    <mergeCell ref="AB612:AC612"/>
    <mergeCell ref="AE612:AF612"/>
    <mergeCell ref="AH612:AI612"/>
    <mergeCell ref="AK612:AL612"/>
    <mergeCell ref="AO612:AP612"/>
    <mergeCell ref="AH615:AI615"/>
    <mergeCell ref="AK615:AL615"/>
    <mergeCell ref="AO615:AP615"/>
    <mergeCell ref="AY615:BA615"/>
    <mergeCell ref="A616:L616"/>
    <mergeCell ref="M616:N616"/>
    <mergeCell ref="O616:Q616"/>
    <mergeCell ref="R616:T616"/>
    <mergeCell ref="U616:V616"/>
    <mergeCell ref="W616:X616"/>
    <mergeCell ref="AY614:BA614"/>
    <mergeCell ref="A615:L615"/>
    <mergeCell ref="M615:N615"/>
    <mergeCell ref="O615:Q615"/>
    <mergeCell ref="R615:T615"/>
    <mergeCell ref="U615:V615"/>
    <mergeCell ref="W615:X615"/>
    <mergeCell ref="Y615:Z615"/>
    <mergeCell ref="AB615:AC615"/>
    <mergeCell ref="AE615:AF615"/>
    <mergeCell ref="Y614:Z614"/>
    <mergeCell ref="AB614:AC614"/>
    <mergeCell ref="AE614:AF614"/>
    <mergeCell ref="AH614:AI614"/>
    <mergeCell ref="AK614:AL614"/>
    <mergeCell ref="AO614:AP614"/>
    <mergeCell ref="AH617:AI617"/>
    <mergeCell ref="AK617:AL617"/>
    <mergeCell ref="AO617:AP617"/>
    <mergeCell ref="AY617:BA617"/>
    <mergeCell ref="A618:L618"/>
    <mergeCell ref="M618:N618"/>
    <mergeCell ref="O618:Q618"/>
    <mergeCell ref="R618:T618"/>
    <mergeCell ref="U618:V618"/>
    <mergeCell ref="W618:X618"/>
    <mergeCell ref="AY616:BA616"/>
    <mergeCell ref="A617:L617"/>
    <mergeCell ref="M617:N617"/>
    <mergeCell ref="O617:Q617"/>
    <mergeCell ref="R617:T617"/>
    <mergeCell ref="U617:V617"/>
    <mergeCell ref="W617:X617"/>
    <mergeCell ref="Y617:Z617"/>
    <mergeCell ref="AB617:AC617"/>
    <mergeCell ref="AE617:AF617"/>
    <mergeCell ref="Y616:Z616"/>
    <mergeCell ref="AB616:AC616"/>
    <mergeCell ref="AE616:AF616"/>
    <mergeCell ref="AH616:AI616"/>
    <mergeCell ref="AK616:AL616"/>
    <mergeCell ref="AO616:AP616"/>
    <mergeCell ref="AH619:AI619"/>
    <mergeCell ref="AK619:AL619"/>
    <mergeCell ref="AO619:AP619"/>
    <mergeCell ref="AY619:BA619"/>
    <mergeCell ref="A620:L620"/>
    <mergeCell ref="M620:N620"/>
    <mergeCell ref="O620:Q620"/>
    <mergeCell ref="R620:T620"/>
    <mergeCell ref="U620:V620"/>
    <mergeCell ref="W620:X620"/>
    <mergeCell ref="AY618:BA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Y618:Z618"/>
    <mergeCell ref="AB618:AC618"/>
    <mergeCell ref="AE618:AF618"/>
    <mergeCell ref="AH618:AI618"/>
    <mergeCell ref="AK618:AL618"/>
    <mergeCell ref="AO618:AP618"/>
    <mergeCell ref="AH621:AI621"/>
    <mergeCell ref="AK621:AL621"/>
    <mergeCell ref="AO621:AP621"/>
    <mergeCell ref="AY621:BA621"/>
    <mergeCell ref="A622:L622"/>
    <mergeCell ref="M622:N622"/>
    <mergeCell ref="O622:Q622"/>
    <mergeCell ref="R622:T622"/>
    <mergeCell ref="U622:V622"/>
    <mergeCell ref="W622:X622"/>
    <mergeCell ref="AY620:BA620"/>
    <mergeCell ref="A621:L621"/>
    <mergeCell ref="M621:N621"/>
    <mergeCell ref="O621:Q621"/>
    <mergeCell ref="R621:T621"/>
    <mergeCell ref="U621:V621"/>
    <mergeCell ref="W621:X621"/>
    <mergeCell ref="Y621:Z621"/>
    <mergeCell ref="AB621:AC621"/>
    <mergeCell ref="AE621:AF621"/>
    <mergeCell ref="Y620:Z620"/>
    <mergeCell ref="AB620:AC620"/>
    <mergeCell ref="AE620:AF620"/>
    <mergeCell ref="AH620:AI620"/>
    <mergeCell ref="AK620:AL620"/>
    <mergeCell ref="AO620:AP620"/>
    <mergeCell ref="AH623:AI623"/>
    <mergeCell ref="AK623:AL623"/>
    <mergeCell ref="AO623:AP623"/>
    <mergeCell ref="AY623:BA623"/>
    <mergeCell ref="A624:L624"/>
    <mergeCell ref="M624:N624"/>
    <mergeCell ref="O624:Q624"/>
    <mergeCell ref="R624:T624"/>
    <mergeCell ref="U624:V624"/>
    <mergeCell ref="W624:X624"/>
    <mergeCell ref="AY622:BA622"/>
    <mergeCell ref="A623:L623"/>
    <mergeCell ref="M623:N623"/>
    <mergeCell ref="O623:Q623"/>
    <mergeCell ref="R623:T623"/>
    <mergeCell ref="U623:V623"/>
    <mergeCell ref="W623:X623"/>
    <mergeCell ref="Y623:Z623"/>
    <mergeCell ref="AB623:AC623"/>
    <mergeCell ref="AE623:AF623"/>
    <mergeCell ref="Y622:Z622"/>
    <mergeCell ref="AB622:AC622"/>
    <mergeCell ref="AE622:AF622"/>
    <mergeCell ref="AH622:AI622"/>
    <mergeCell ref="AK622:AL622"/>
    <mergeCell ref="AO622:AP622"/>
    <mergeCell ref="AH625:AI625"/>
    <mergeCell ref="AK625:AL625"/>
    <mergeCell ref="AO625:AP625"/>
    <mergeCell ref="AY625:BA625"/>
    <mergeCell ref="A626:L626"/>
    <mergeCell ref="M626:N626"/>
    <mergeCell ref="O626:Q626"/>
    <mergeCell ref="R626:T626"/>
    <mergeCell ref="U626:V626"/>
    <mergeCell ref="W626:X626"/>
    <mergeCell ref="AY624:BA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Y624:Z624"/>
    <mergeCell ref="AB624:AC624"/>
    <mergeCell ref="AE624:AF624"/>
    <mergeCell ref="AH624:AI624"/>
    <mergeCell ref="AK624:AL624"/>
    <mergeCell ref="AO624:AP624"/>
    <mergeCell ref="AH627:AI627"/>
    <mergeCell ref="AK627:AL627"/>
    <mergeCell ref="AO627:AP627"/>
    <mergeCell ref="AY627:BA627"/>
    <mergeCell ref="A628:L628"/>
    <mergeCell ref="M628:N628"/>
    <mergeCell ref="O628:Q628"/>
    <mergeCell ref="R628:T628"/>
    <mergeCell ref="U628:V628"/>
    <mergeCell ref="W628:X628"/>
    <mergeCell ref="AY626:BA626"/>
    <mergeCell ref="A627:L627"/>
    <mergeCell ref="M627:N627"/>
    <mergeCell ref="O627:Q627"/>
    <mergeCell ref="R627:T627"/>
    <mergeCell ref="U627:V627"/>
    <mergeCell ref="W627:X627"/>
    <mergeCell ref="Y627:Z627"/>
    <mergeCell ref="AB627:AC627"/>
    <mergeCell ref="AE627:AF627"/>
    <mergeCell ref="Y626:Z626"/>
    <mergeCell ref="AB626:AC626"/>
    <mergeCell ref="AE626:AF626"/>
    <mergeCell ref="AH626:AI626"/>
    <mergeCell ref="AK626:AL626"/>
    <mergeCell ref="AO626:AP626"/>
    <mergeCell ref="AH629:AI629"/>
    <mergeCell ref="AK629:AL629"/>
    <mergeCell ref="AO629:AP629"/>
    <mergeCell ref="AY629:BA629"/>
    <mergeCell ref="A630:L630"/>
    <mergeCell ref="M630:N630"/>
    <mergeCell ref="O630:Q630"/>
    <mergeCell ref="R630:T630"/>
    <mergeCell ref="U630:V630"/>
    <mergeCell ref="W630:X630"/>
    <mergeCell ref="AY628:BA628"/>
    <mergeCell ref="A629:L629"/>
    <mergeCell ref="M629:N629"/>
    <mergeCell ref="O629:Q629"/>
    <mergeCell ref="R629:T629"/>
    <mergeCell ref="U629:V629"/>
    <mergeCell ref="W629:X629"/>
    <mergeCell ref="Y629:Z629"/>
    <mergeCell ref="AB629:AC629"/>
    <mergeCell ref="AE629:AF629"/>
    <mergeCell ref="Y628:Z628"/>
    <mergeCell ref="AB628:AC628"/>
    <mergeCell ref="AE628:AF628"/>
    <mergeCell ref="AH628:AI628"/>
    <mergeCell ref="AK628:AL628"/>
    <mergeCell ref="AO628:AP628"/>
    <mergeCell ref="AH631:AI631"/>
    <mergeCell ref="AK631:AL631"/>
    <mergeCell ref="AO631:AP631"/>
    <mergeCell ref="AY631:BA631"/>
    <mergeCell ref="A632:L632"/>
    <mergeCell ref="M632:N632"/>
    <mergeCell ref="O632:Q632"/>
    <mergeCell ref="R632:T632"/>
    <mergeCell ref="U632:V632"/>
    <mergeCell ref="W632:X632"/>
    <mergeCell ref="AY630:BA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Y630:Z630"/>
    <mergeCell ref="AB630:AC630"/>
    <mergeCell ref="AE630:AF630"/>
    <mergeCell ref="AH630:AI630"/>
    <mergeCell ref="AK630:AL630"/>
    <mergeCell ref="AO630:AP630"/>
    <mergeCell ref="AH633:AI633"/>
    <mergeCell ref="AK633:AL633"/>
    <mergeCell ref="AO633:AP633"/>
    <mergeCell ref="AY633:BA633"/>
    <mergeCell ref="A634:L634"/>
    <mergeCell ref="M634:N634"/>
    <mergeCell ref="O634:Q634"/>
    <mergeCell ref="R634:T634"/>
    <mergeCell ref="U634:V634"/>
    <mergeCell ref="W634:X634"/>
    <mergeCell ref="AY632:BA632"/>
    <mergeCell ref="A633:L633"/>
    <mergeCell ref="M633:N633"/>
    <mergeCell ref="O633:Q633"/>
    <mergeCell ref="R633:T633"/>
    <mergeCell ref="U633:V633"/>
    <mergeCell ref="W633:X633"/>
    <mergeCell ref="Y633:Z633"/>
    <mergeCell ref="AB633:AC633"/>
    <mergeCell ref="AE633:AF633"/>
    <mergeCell ref="Y632:Z632"/>
    <mergeCell ref="AB632:AC632"/>
    <mergeCell ref="AE632:AF632"/>
    <mergeCell ref="AH632:AI632"/>
    <mergeCell ref="AK632:AL632"/>
    <mergeCell ref="AO632:AP632"/>
    <mergeCell ref="AH635:AI635"/>
    <mergeCell ref="AK635:AL635"/>
    <mergeCell ref="AO635:AP635"/>
    <mergeCell ref="AY635:BA635"/>
    <mergeCell ref="A636:L636"/>
    <mergeCell ref="M636:N636"/>
    <mergeCell ref="O636:Q636"/>
    <mergeCell ref="R636:T636"/>
    <mergeCell ref="U636:V636"/>
    <mergeCell ref="W636:X636"/>
    <mergeCell ref="AY634:BA634"/>
    <mergeCell ref="A635:L635"/>
    <mergeCell ref="M635:N635"/>
    <mergeCell ref="O635:Q635"/>
    <mergeCell ref="R635:T635"/>
    <mergeCell ref="U635:V635"/>
    <mergeCell ref="W635:X635"/>
    <mergeCell ref="Y635:Z635"/>
    <mergeCell ref="AB635:AC635"/>
    <mergeCell ref="AE635:AF635"/>
    <mergeCell ref="Y634:Z634"/>
    <mergeCell ref="AB634:AC634"/>
    <mergeCell ref="AE634:AF634"/>
    <mergeCell ref="AH634:AI634"/>
    <mergeCell ref="AK634:AL634"/>
    <mergeCell ref="AO634:AP634"/>
    <mergeCell ref="AH637:AI637"/>
    <mergeCell ref="AK637:AL637"/>
    <mergeCell ref="AO637:AP637"/>
    <mergeCell ref="AY637:BA637"/>
    <mergeCell ref="A638:L638"/>
    <mergeCell ref="M638:N638"/>
    <mergeCell ref="O638:Q638"/>
    <mergeCell ref="R638:T638"/>
    <mergeCell ref="U638:V638"/>
    <mergeCell ref="W638:X638"/>
    <mergeCell ref="AY636:BA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Y636:Z636"/>
    <mergeCell ref="AB636:AC636"/>
    <mergeCell ref="AE636:AF636"/>
    <mergeCell ref="AH636:AI636"/>
    <mergeCell ref="AK636:AL636"/>
    <mergeCell ref="AO636:AP636"/>
    <mergeCell ref="AH639:AI639"/>
    <mergeCell ref="AK639:AL639"/>
    <mergeCell ref="AO639:AP639"/>
    <mergeCell ref="AY639:BA639"/>
    <mergeCell ref="A640:L640"/>
    <mergeCell ref="M640:N640"/>
    <mergeCell ref="O640:Q640"/>
    <mergeCell ref="R640:T640"/>
    <mergeCell ref="U640:V640"/>
    <mergeCell ref="W640:X640"/>
    <mergeCell ref="AY638:BA638"/>
    <mergeCell ref="A639:L639"/>
    <mergeCell ref="M639:N639"/>
    <mergeCell ref="O639:Q639"/>
    <mergeCell ref="R639:T639"/>
    <mergeCell ref="U639:V639"/>
    <mergeCell ref="W639:X639"/>
    <mergeCell ref="Y639:Z639"/>
    <mergeCell ref="AB639:AC639"/>
    <mergeCell ref="AE639:AF639"/>
    <mergeCell ref="Y638:Z638"/>
    <mergeCell ref="AB638:AC638"/>
    <mergeCell ref="AE638:AF638"/>
    <mergeCell ref="AH638:AI638"/>
    <mergeCell ref="AK638:AL638"/>
    <mergeCell ref="AO638:AP638"/>
    <mergeCell ref="AH641:AI641"/>
    <mergeCell ref="AK641:AL641"/>
    <mergeCell ref="AO641:AP641"/>
    <mergeCell ref="AY641:BA641"/>
    <mergeCell ref="A642:L642"/>
    <mergeCell ref="M642:N642"/>
    <mergeCell ref="O642:Q642"/>
    <mergeCell ref="R642:T642"/>
    <mergeCell ref="U642:V642"/>
    <mergeCell ref="W642:X642"/>
    <mergeCell ref="AY640:BA640"/>
    <mergeCell ref="A641:L641"/>
    <mergeCell ref="M641:N641"/>
    <mergeCell ref="O641:Q641"/>
    <mergeCell ref="R641:T641"/>
    <mergeCell ref="U641:V641"/>
    <mergeCell ref="W641:X641"/>
    <mergeCell ref="Y641:Z641"/>
    <mergeCell ref="AB641:AC641"/>
    <mergeCell ref="AE641:AF641"/>
    <mergeCell ref="Y640:Z640"/>
    <mergeCell ref="AB640:AC640"/>
    <mergeCell ref="AE640:AF640"/>
    <mergeCell ref="AH640:AI640"/>
    <mergeCell ref="AK640:AL640"/>
    <mergeCell ref="AO640:AP640"/>
    <mergeCell ref="AH643:AI643"/>
    <mergeCell ref="AK643:AL643"/>
    <mergeCell ref="AO643:AP643"/>
    <mergeCell ref="AY643:BA643"/>
    <mergeCell ref="A644:L644"/>
    <mergeCell ref="M644:N644"/>
    <mergeCell ref="O644:Q644"/>
    <mergeCell ref="R644:T644"/>
    <mergeCell ref="U644:V644"/>
    <mergeCell ref="W644:X644"/>
    <mergeCell ref="AY642:BA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Y642:Z642"/>
    <mergeCell ref="AB642:AC642"/>
    <mergeCell ref="AE642:AF642"/>
    <mergeCell ref="AH642:AI642"/>
    <mergeCell ref="AK642:AL642"/>
    <mergeCell ref="AO642:AP642"/>
    <mergeCell ref="AH645:AI645"/>
    <mergeCell ref="AK645:AL645"/>
    <mergeCell ref="AO645:AP645"/>
    <mergeCell ref="AY645:BA645"/>
    <mergeCell ref="A646:L646"/>
    <mergeCell ref="M646:N646"/>
    <mergeCell ref="O646:Q646"/>
    <mergeCell ref="R646:T646"/>
    <mergeCell ref="U646:V646"/>
    <mergeCell ref="W646:X646"/>
    <mergeCell ref="AY644:BA644"/>
    <mergeCell ref="A645:L645"/>
    <mergeCell ref="M645:N645"/>
    <mergeCell ref="O645:Q645"/>
    <mergeCell ref="R645:T645"/>
    <mergeCell ref="U645:V645"/>
    <mergeCell ref="W645:X645"/>
    <mergeCell ref="Y645:Z645"/>
    <mergeCell ref="AB645:AC645"/>
    <mergeCell ref="AE645:AF645"/>
    <mergeCell ref="Y644:Z644"/>
    <mergeCell ref="AB644:AC644"/>
    <mergeCell ref="AE644:AF644"/>
    <mergeCell ref="AH644:AI644"/>
    <mergeCell ref="AK644:AL644"/>
    <mergeCell ref="AO644:AP644"/>
    <mergeCell ref="AH647:AI647"/>
    <mergeCell ref="AK647:AL647"/>
    <mergeCell ref="AO647:AP647"/>
    <mergeCell ref="AY647:BA647"/>
    <mergeCell ref="A648:L648"/>
    <mergeCell ref="M648:N648"/>
    <mergeCell ref="O648:Q648"/>
    <mergeCell ref="R648:T648"/>
    <mergeCell ref="U648:V648"/>
    <mergeCell ref="W648:X648"/>
    <mergeCell ref="AY646:BA646"/>
    <mergeCell ref="A647:L647"/>
    <mergeCell ref="M647:N647"/>
    <mergeCell ref="O647:Q647"/>
    <mergeCell ref="R647:T647"/>
    <mergeCell ref="U647:V647"/>
    <mergeCell ref="W647:X647"/>
    <mergeCell ref="Y647:Z647"/>
    <mergeCell ref="AB647:AC647"/>
    <mergeCell ref="AE647:AF647"/>
    <mergeCell ref="Y646:Z646"/>
    <mergeCell ref="AB646:AC646"/>
    <mergeCell ref="AE646:AF646"/>
    <mergeCell ref="AH646:AI646"/>
    <mergeCell ref="AK646:AL646"/>
    <mergeCell ref="AO646:AP646"/>
    <mergeCell ref="AH649:AI649"/>
    <mergeCell ref="AK649:AL649"/>
    <mergeCell ref="AO649:AP649"/>
    <mergeCell ref="AY649:BA649"/>
    <mergeCell ref="A650:L650"/>
    <mergeCell ref="M650:N650"/>
    <mergeCell ref="O650:Q650"/>
    <mergeCell ref="R650:T650"/>
    <mergeCell ref="U650:V650"/>
    <mergeCell ref="W650:X650"/>
    <mergeCell ref="AY648:BA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Y648:Z648"/>
    <mergeCell ref="AB648:AC648"/>
    <mergeCell ref="AE648:AF648"/>
    <mergeCell ref="AH648:AI648"/>
    <mergeCell ref="AK648:AL648"/>
    <mergeCell ref="AO648:AP648"/>
    <mergeCell ref="AH651:AI651"/>
    <mergeCell ref="AK651:AL651"/>
    <mergeCell ref="AO651:AP651"/>
    <mergeCell ref="AY651:BA651"/>
    <mergeCell ref="A652:L652"/>
    <mergeCell ref="M652:N652"/>
    <mergeCell ref="O652:Q652"/>
    <mergeCell ref="R652:T652"/>
    <mergeCell ref="U652:V652"/>
    <mergeCell ref="W652:X652"/>
    <mergeCell ref="AY650:BA650"/>
    <mergeCell ref="A651:L651"/>
    <mergeCell ref="M651:N651"/>
    <mergeCell ref="O651:Q651"/>
    <mergeCell ref="R651:T651"/>
    <mergeCell ref="U651:V651"/>
    <mergeCell ref="W651:X651"/>
    <mergeCell ref="Y651:Z651"/>
    <mergeCell ref="AB651:AC651"/>
    <mergeCell ref="AE651:AF651"/>
    <mergeCell ref="Y650:Z650"/>
    <mergeCell ref="AB650:AC650"/>
    <mergeCell ref="AE650:AF650"/>
    <mergeCell ref="AH650:AI650"/>
    <mergeCell ref="AK650:AL650"/>
    <mergeCell ref="AO650:AP650"/>
    <mergeCell ref="AH653:AI653"/>
    <mergeCell ref="AK653:AL653"/>
    <mergeCell ref="AO653:AP653"/>
    <mergeCell ref="AY653:BA653"/>
    <mergeCell ref="A654:L654"/>
    <mergeCell ref="M654:N654"/>
    <mergeCell ref="O654:Q654"/>
    <mergeCell ref="R654:T654"/>
    <mergeCell ref="U654:V654"/>
    <mergeCell ref="W654:X654"/>
    <mergeCell ref="AY652:BA652"/>
    <mergeCell ref="A653:L653"/>
    <mergeCell ref="M653:N653"/>
    <mergeCell ref="O653:Q653"/>
    <mergeCell ref="R653:T653"/>
    <mergeCell ref="U653:V653"/>
    <mergeCell ref="W653:X653"/>
    <mergeCell ref="Y653:Z653"/>
    <mergeCell ref="AB653:AC653"/>
    <mergeCell ref="AE653:AF653"/>
    <mergeCell ref="Y652:Z652"/>
    <mergeCell ref="AB652:AC652"/>
    <mergeCell ref="AE652:AF652"/>
    <mergeCell ref="AH652:AI652"/>
    <mergeCell ref="AK652:AL652"/>
    <mergeCell ref="AO652:AP652"/>
    <mergeCell ref="AH655:AI655"/>
    <mergeCell ref="AK655:AL655"/>
    <mergeCell ref="AO655:AP655"/>
    <mergeCell ref="AY655:BA655"/>
    <mergeCell ref="A656:L656"/>
    <mergeCell ref="M656:N656"/>
    <mergeCell ref="O656:Q656"/>
    <mergeCell ref="R656:T656"/>
    <mergeCell ref="U656:V656"/>
    <mergeCell ref="W656:X656"/>
    <mergeCell ref="AY654:BA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Y654:Z654"/>
    <mergeCell ref="AB654:AC654"/>
    <mergeCell ref="AE654:AF654"/>
    <mergeCell ref="AH654:AI654"/>
    <mergeCell ref="AK654:AL654"/>
    <mergeCell ref="AO654:AP654"/>
    <mergeCell ref="AH657:AI657"/>
    <mergeCell ref="AK657:AL657"/>
    <mergeCell ref="AO657:AP657"/>
    <mergeCell ref="AY657:BA657"/>
    <mergeCell ref="A658:L658"/>
    <mergeCell ref="M658:N658"/>
    <mergeCell ref="O658:Q658"/>
    <mergeCell ref="R658:T658"/>
    <mergeCell ref="U658:V658"/>
    <mergeCell ref="W658:X658"/>
    <mergeCell ref="AY656:BA656"/>
    <mergeCell ref="A657:L657"/>
    <mergeCell ref="M657:N657"/>
    <mergeCell ref="O657:Q657"/>
    <mergeCell ref="R657:T657"/>
    <mergeCell ref="U657:V657"/>
    <mergeCell ref="W657:X657"/>
    <mergeCell ref="Y657:Z657"/>
    <mergeCell ref="AB657:AC657"/>
    <mergeCell ref="AE657:AF657"/>
    <mergeCell ref="Y656:Z656"/>
    <mergeCell ref="AB656:AC656"/>
    <mergeCell ref="AE656:AF656"/>
    <mergeCell ref="AH656:AI656"/>
    <mergeCell ref="AK656:AL656"/>
    <mergeCell ref="AO656:AP656"/>
    <mergeCell ref="AH659:AI659"/>
    <mergeCell ref="AK659:AL659"/>
    <mergeCell ref="AO659:AP659"/>
    <mergeCell ref="AY659:BA659"/>
    <mergeCell ref="A660:L660"/>
    <mergeCell ref="M660:N660"/>
    <mergeCell ref="O660:Q660"/>
    <mergeCell ref="R660:T660"/>
    <mergeCell ref="U660:V660"/>
    <mergeCell ref="W660:X660"/>
    <mergeCell ref="AY658:BA658"/>
    <mergeCell ref="A659:L659"/>
    <mergeCell ref="M659:N659"/>
    <mergeCell ref="O659:Q659"/>
    <mergeCell ref="R659:T659"/>
    <mergeCell ref="U659:V659"/>
    <mergeCell ref="W659:X659"/>
    <mergeCell ref="Y659:Z659"/>
    <mergeCell ref="AB659:AC659"/>
    <mergeCell ref="AE659:AF659"/>
    <mergeCell ref="Y658:Z658"/>
    <mergeCell ref="AB658:AC658"/>
    <mergeCell ref="AE658:AF658"/>
    <mergeCell ref="AH658:AI658"/>
    <mergeCell ref="AK658:AL658"/>
    <mergeCell ref="AO658:AP658"/>
    <mergeCell ref="AH661:AI661"/>
    <mergeCell ref="AK661:AL661"/>
    <mergeCell ref="AO661:AP661"/>
    <mergeCell ref="AY661:BA661"/>
    <mergeCell ref="A662:L662"/>
    <mergeCell ref="M662:N662"/>
    <mergeCell ref="O662:Q662"/>
    <mergeCell ref="R662:T662"/>
    <mergeCell ref="U662:V662"/>
    <mergeCell ref="W662:X662"/>
    <mergeCell ref="AY660:BA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Y660:Z660"/>
    <mergeCell ref="AB660:AC660"/>
    <mergeCell ref="AE660:AF660"/>
    <mergeCell ref="AH660:AI660"/>
    <mergeCell ref="AK660:AL660"/>
    <mergeCell ref="AO660:AP660"/>
    <mergeCell ref="AH663:AI663"/>
    <mergeCell ref="AK663:AL663"/>
    <mergeCell ref="AO663:AP663"/>
    <mergeCell ref="AY663:BA663"/>
    <mergeCell ref="A664:L664"/>
    <mergeCell ref="M664:N664"/>
    <mergeCell ref="O664:Q664"/>
    <mergeCell ref="R664:T664"/>
    <mergeCell ref="U664:V664"/>
    <mergeCell ref="W664:X664"/>
    <mergeCell ref="AY662:BA662"/>
    <mergeCell ref="A663:L663"/>
    <mergeCell ref="M663:N663"/>
    <mergeCell ref="O663:Q663"/>
    <mergeCell ref="R663:T663"/>
    <mergeCell ref="U663:V663"/>
    <mergeCell ref="W663:X663"/>
    <mergeCell ref="Y663:Z663"/>
    <mergeCell ref="AB663:AC663"/>
    <mergeCell ref="AE663:AF663"/>
    <mergeCell ref="Y662:Z662"/>
    <mergeCell ref="AB662:AC662"/>
    <mergeCell ref="AE662:AF662"/>
    <mergeCell ref="AH662:AI662"/>
    <mergeCell ref="AK662:AL662"/>
    <mergeCell ref="AO662:AP662"/>
    <mergeCell ref="AH665:AI665"/>
    <mergeCell ref="AK665:AL665"/>
    <mergeCell ref="AO665:AP665"/>
    <mergeCell ref="AY665:BA665"/>
    <mergeCell ref="A666:L666"/>
    <mergeCell ref="M666:N666"/>
    <mergeCell ref="O666:Q666"/>
    <mergeCell ref="R666:T666"/>
    <mergeCell ref="U666:V666"/>
    <mergeCell ref="W666:X666"/>
    <mergeCell ref="AY664:BA664"/>
    <mergeCell ref="A665:L665"/>
    <mergeCell ref="M665:N665"/>
    <mergeCell ref="O665:Q665"/>
    <mergeCell ref="R665:T665"/>
    <mergeCell ref="U665:V665"/>
    <mergeCell ref="W665:X665"/>
    <mergeCell ref="Y665:Z665"/>
    <mergeCell ref="AB665:AC665"/>
    <mergeCell ref="AE665:AF665"/>
    <mergeCell ref="Y664:Z664"/>
    <mergeCell ref="AB664:AC664"/>
    <mergeCell ref="AE664:AF664"/>
    <mergeCell ref="AH664:AI664"/>
    <mergeCell ref="AK664:AL664"/>
    <mergeCell ref="AO664:AP664"/>
    <mergeCell ref="AH667:AI667"/>
    <mergeCell ref="AK667:AL667"/>
    <mergeCell ref="AO667:AP667"/>
    <mergeCell ref="AY667:BA667"/>
    <mergeCell ref="A668:L668"/>
    <mergeCell ref="M668:N668"/>
    <mergeCell ref="O668:Q668"/>
    <mergeCell ref="R668:T668"/>
    <mergeCell ref="U668:V668"/>
    <mergeCell ref="W668:X668"/>
    <mergeCell ref="AY666:BA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Y666:Z666"/>
    <mergeCell ref="AB666:AC666"/>
    <mergeCell ref="AE666:AF666"/>
    <mergeCell ref="AH666:AI666"/>
    <mergeCell ref="AK666:AL666"/>
    <mergeCell ref="AO666:AP666"/>
    <mergeCell ref="AH669:AI669"/>
    <mergeCell ref="AK669:AL669"/>
    <mergeCell ref="AO669:AP669"/>
    <mergeCell ref="AY669:BA669"/>
    <mergeCell ref="A670:L670"/>
    <mergeCell ref="M670:N670"/>
    <mergeCell ref="O670:Q670"/>
    <mergeCell ref="R670:T670"/>
    <mergeCell ref="U670:V670"/>
    <mergeCell ref="W670:X670"/>
    <mergeCell ref="AY668:BA668"/>
    <mergeCell ref="A669:L669"/>
    <mergeCell ref="M669:N669"/>
    <mergeCell ref="O669:Q669"/>
    <mergeCell ref="R669:T669"/>
    <mergeCell ref="U669:V669"/>
    <mergeCell ref="W669:X669"/>
    <mergeCell ref="Y669:Z669"/>
    <mergeCell ref="AB669:AC669"/>
    <mergeCell ref="AE669:AF669"/>
    <mergeCell ref="Y668:Z668"/>
    <mergeCell ref="AB668:AC668"/>
    <mergeCell ref="AE668:AF668"/>
    <mergeCell ref="AH668:AI668"/>
    <mergeCell ref="AK668:AL668"/>
    <mergeCell ref="AO668:AP668"/>
    <mergeCell ref="AH671:AI671"/>
    <mergeCell ref="AK671:AL671"/>
    <mergeCell ref="AO671:AP671"/>
    <mergeCell ref="AY671:BA671"/>
    <mergeCell ref="A672:L672"/>
    <mergeCell ref="M672:N672"/>
    <mergeCell ref="O672:Q672"/>
    <mergeCell ref="R672:T672"/>
    <mergeCell ref="U672:V672"/>
    <mergeCell ref="W672:X672"/>
    <mergeCell ref="AY670:BA670"/>
    <mergeCell ref="A671:L671"/>
    <mergeCell ref="M671:N671"/>
    <mergeCell ref="O671:Q671"/>
    <mergeCell ref="R671:T671"/>
    <mergeCell ref="U671:V671"/>
    <mergeCell ref="W671:X671"/>
    <mergeCell ref="Y671:Z671"/>
    <mergeCell ref="AB671:AC671"/>
    <mergeCell ref="AE671:AF671"/>
    <mergeCell ref="Y670:Z670"/>
    <mergeCell ref="AB670:AC670"/>
    <mergeCell ref="AE670:AF670"/>
    <mergeCell ref="AH670:AI670"/>
    <mergeCell ref="AK670:AL670"/>
    <mergeCell ref="AO670:AP670"/>
    <mergeCell ref="AH673:AI673"/>
    <mergeCell ref="AK673:AL673"/>
    <mergeCell ref="AO673:AP673"/>
    <mergeCell ref="AY673:BA673"/>
    <mergeCell ref="A674:L674"/>
    <mergeCell ref="M674:N674"/>
    <mergeCell ref="O674:Q674"/>
    <mergeCell ref="R674:T674"/>
    <mergeCell ref="U674:V674"/>
    <mergeCell ref="W674:X674"/>
    <mergeCell ref="AY672:BA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Y672:Z672"/>
    <mergeCell ref="AB672:AC672"/>
    <mergeCell ref="AE672:AF672"/>
    <mergeCell ref="AH672:AI672"/>
    <mergeCell ref="AK672:AL672"/>
    <mergeCell ref="AO672:AP672"/>
    <mergeCell ref="AH675:AI675"/>
    <mergeCell ref="AK675:AL675"/>
    <mergeCell ref="AO675:AP675"/>
    <mergeCell ref="AY675:BA675"/>
    <mergeCell ref="A676:L676"/>
    <mergeCell ref="M676:N676"/>
    <mergeCell ref="O676:Q676"/>
    <mergeCell ref="R676:T676"/>
    <mergeCell ref="U676:V676"/>
    <mergeCell ref="W676:X676"/>
    <mergeCell ref="AY674:BA674"/>
    <mergeCell ref="A675:L675"/>
    <mergeCell ref="M675:N675"/>
    <mergeCell ref="O675:Q675"/>
    <mergeCell ref="R675:T675"/>
    <mergeCell ref="U675:V675"/>
    <mergeCell ref="W675:X675"/>
    <mergeCell ref="Y675:Z675"/>
    <mergeCell ref="AB675:AC675"/>
    <mergeCell ref="AE675:AF675"/>
    <mergeCell ref="Y674:Z674"/>
    <mergeCell ref="AB674:AC674"/>
    <mergeCell ref="AE674:AF674"/>
    <mergeCell ref="AH674:AI674"/>
    <mergeCell ref="AK674:AL674"/>
    <mergeCell ref="AO674:AP674"/>
    <mergeCell ref="AH677:AI677"/>
    <mergeCell ref="AK677:AL677"/>
    <mergeCell ref="AO677:AP677"/>
    <mergeCell ref="AY677:BA677"/>
    <mergeCell ref="A678:L678"/>
    <mergeCell ref="M678:N678"/>
    <mergeCell ref="O678:Q678"/>
    <mergeCell ref="R678:T678"/>
    <mergeCell ref="U678:V678"/>
    <mergeCell ref="W678:X678"/>
    <mergeCell ref="AY676:BA676"/>
    <mergeCell ref="A677:L677"/>
    <mergeCell ref="M677:N677"/>
    <mergeCell ref="O677:Q677"/>
    <mergeCell ref="R677:T677"/>
    <mergeCell ref="U677:V677"/>
    <mergeCell ref="W677:X677"/>
    <mergeCell ref="Y677:Z677"/>
    <mergeCell ref="AB677:AC677"/>
    <mergeCell ref="AE677:AF677"/>
    <mergeCell ref="Y676:Z676"/>
    <mergeCell ref="AB676:AC676"/>
    <mergeCell ref="AE676:AF676"/>
    <mergeCell ref="AH676:AI676"/>
    <mergeCell ref="AK676:AL676"/>
    <mergeCell ref="AO676:AP676"/>
    <mergeCell ref="AH679:AI679"/>
    <mergeCell ref="AK679:AL679"/>
    <mergeCell ref="AO679:AP679"/>
    <mergeCell ref="AY679:BA679"/>
    <mergeCell ref="A680:L680"/>
    <mergeCell ref="M680:N680"/>
    <mergeCell ref="O680:Q680"/>
    <mergeCell ref="R680:T680"/>
    <mergeCell ref="U680:V680"/>
    <mergeCell ref="W680:X680"/>
    <mergeCell ref="AY678:BA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Y678:Z678"/>
    <mergeCell ref="AB678:AC678"/>
    <mergeCell ref="AE678:AF678"/>
    <mergeCell ref="AH678:AI678"/>
    <mergeCell ref="AK678:AL678"/>
    <mergeCell ref="AO678:AP678"/>
    <mergeCell ref="AH681:AI681"/>
    <mergeCell ref="AK681:AL681"/>
    <mergeCell ref="AO681:AP681"/>
    <mergeCell ref="AY681:BA681"/>
    <mergeCell ref="A682:L682"/>
    <mergeCell ref="M682:N682"/>
    <mergeCell ref="O682:Q682"/>
    <mergeCell ref="R682:T682"/>
    <mergeCell ref="U682:V682"/>
    <mergeCell ref="W682:X682"/>
    <mergeCell ref="AY680:BA680"/>
    <mergeCell ref="A681:L681"/>
    <mergeCell ref="M681:N681"/>
    <mergeCell ref="O681:Q681"/>
    <mergeCell ref="R681:T681"/>
    <mergeCell ref="U681:V681"/>
    <mergeCell ref="W681:X681"/>
    <mergeCell ref="Y681:Z681"/>
    <mergeCell ref="AB681:AC681"/>
    <mergeCell ref="AE681:AF681"/>
    <mergeCell ref="Y680:Z680"/>
    <mergeCell ref="AB680:AC680"/>
    <mergeCell ref="AE680:AF680"/>
    <mergeCell ref="AH680:AI680"/>
    <mergeCell ref="AK680:AL680"/>
    <mergeCell ref="AO680:AP680"/>
    <mergeCell ref="AH683:AI683"/>
    <mergeCell ref="AK683:AL683"/>
    <mergeCell ref="AO683:AP683"/>
    <mergeCell ref="AY683:BA683"/>
    <mergeCell ref="A684:L684"/>
    <mergeCell ref="M684:N684"/>
    <mergeCell ref="O684:Q684"/>
    <mergeCell ref="R684:T684"/>
    <mergeCell ref="U684:V684"/>
    <mergeCell ref="W684:X684"/>
    <mergeCell ref="AY682:BA682"/>
    <mergeCell ref="A683:L683"/>
    <mergeCell ref="M683:N683"/>
    <mergeCell ref="O683:Q683"/>
    <mergeCell ref="R683:T683"/>
    <mergeCell ref="U683:V683"/>
    <mergeCell ref="W683:X683"/>
    <mergeCell ref="Y683:Z683"/>
    <mergeCell ref="AB683:AC683"/>
    <mergeCell ref="AE683:AF683"/>
    <mergeCell ref="Y682:Z682"/>
    <mergeCell ref="AB682:AC682"/>
    <mergeCell ref="AE682:AF682"/>
    <mergeCell ref="AH682:AI682"/>
    <mergeCell ref="AK682:AL682"/>
    <mergeCell ref="AO682:AP682"/>
    <mergeCell ref="AH685:AI685"/>
    <mergeCell ref="AK685:AL685"/>
    <mergeCell ref="AO685:AP685"/>
    <mergeCell ref="AY685:BA685"/>
    <mergeCell ref="A686:L686"/>
    <mergeCell ref="M686:N686"/>
    <mergeCell ref="O686:Q686"/>
    <mergeCell ref="R686:T686"/>
    <mergeCell ref="U686:V686"/>
    <mergeCell ref="W686:X686"/>
    <mergeCell ref="AY684:BA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Y684:Z684"/>
    <mergeCell ref="AB684:AC684"/>
    <mergeCell ref="AE684:AF684"/>
    <mergeCell ref="AH684:AI684"/>
    <mergeCell ref="AK684:AL684"/>
    <mergeCell ref="AO684:AP684"/>
    <mergeCell ref="AH687:AI687"/>
    <mergeCell ref="AK687:AL687"/>
    <mergeCell ref="AO687:AP687"/>
    <mergeCell ref="AY687:BA687"/>
    <mergeCell ref="A688:L688"/>
    <mergeCell ref="M688:N688"/>
    <mergeCell ref="O688:Q688"/>
    <mergeCell ref="R688:T688"/>
    <mergeCell ref="U688:V688"/>
    <mergeCell ref="W688:X688"/>
    <mergeCell ref="AY686:BA686"/>
    <mergeCell ref="A687:L687"/>
    <mergeCell ref="M687:N687"/>
    <mergeCell ref="O687:Q687"/>
    <mergeCell ref="R687:T687"/>
    <mergeCell ref="U687:V687"/>
    <mergeCell ref="W687:X687"/>
    <mergeCell ref="Y687:Z687"/>
    <mergeCell ref="AB687:AC687"/>
    <mergeCell ref="AE687:AF687"/>
    <mergeCell ref="Y686:Z686"/>
    <mergeCell ref="AB686:AC686"/>
    <mergeCell ref="AE686:AF686"/>
    <mergeCell ref="AH686:AI686"/>
    <mergeCell ref="AK686:AL686"/>
    <mergeCell ref="AO686:AP686"/>
    <mergeCell ref="AH689:AI689"/>
    <mergeCell ref="AK689:AL689"/>
    <mergeCell ref="AO689:AP689"/>
    <mergeCell ref="AY689:BA689"/>
    <mergeCell ref="A690:L690"/>
    <mergeCell ref="M690:N690"/>
    <mergeCell ref="O690:Q690"/>
    <mergeCell ref="R690:T690"/>
    <mergeCell ref="U690:V690"/>
    <mergeCell ref="W690:X690"/>
    <mergeCell ref="AY688:BA688"/>
    <mergeCell ref="A689:L689"/>
    <mergeCell ref="M689:N689"/>
    <mergeCell ref="O689:Q689"/>
    <mergeCell ref="R689:T689"/>
    <mergeCell ref="U689:V689"/>
    <mergeCell ref="W689:X689"/>
    <mergeCell ref="Y689:Z689"/>
    <mergeCell ref="AB689:AC689"/>
    <mergeCell ref="AE689:AF689"/>
    <mergeCell ref="Y688:Z688"/>
    <mergeCell ref="AB688:AC688"/>
    <mergeCell ref="AE688:AF688"/>
    <mergeCell ref="AH688:AI688"/>
    <mergeCell ref="AK688:AL688"/>
    <mergeCell ref="AO688:AP688"/>
    <mergeCell ref="AH691:AI691"/>
    <mergeCell ref="AK691:AL691"/>
    <mergeCell ref="AO691:AP691"/>
    <mergeCell ref="AY691:BA691"/>
    <mergeCell ref="A692:L692"/>
    <mergeCell ref="M692:N692"/>
    <mergeCell ref="O692:Q692"/>
    <mergeCell ref="R692:T692"/>
    <mergeCell ref="U692:V692"/>
    <mergeCell ref="W692:X692"/>
    <mergeCell ref="AY690:BA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Y690:Z690"/>
    <mergeCell ref="AB690:AC690"/>
    <mergeCell ref="AE690:AF690"/>
    <mergeCell ref="AH690:AI690"/>
    <mergeCell ref="AK690:AL690"/>
    <mergeCell ref="AO690:AP690"/>
    <mergeCell ref="AH693:AI693"/>
    <mergeCell ref="AK693:AL693"/>
    <mergeCell ref="AO693:AP693"/>
    <mergeCell ref="AY693:BA693"/>
    <mergeCell ref="A694:L694"/>
    <mergeCell ref="M694:N694"/>
    <mergeCell ref="O694:Q694"/>
    <mergeCell ref="R694:T694"/>
    <mergeCell ref="U694:V694"/>
    <mergeCell ref="W694:X694"/>
    <mergeCell ref="AY692:BA692"/>
    <mergeCell ref="A693:L693"/>
    <mergeCell ref="M693:N693"/>
    <mergeCell ref="O693:Q693"/>
    <mergeCell ref="R693:T693"/>
    <mergeCell ref="U693:V693"/>
    <mergeCell ref="W693:X693"/>
    <mergeCell ref="Y693:Z693"/>
    <mergeCell ref="AB693:AC693"/>
    <mergeCell ref="AE693:AF693"/>
    <mergeCell ref="Y692:Z692"/>
    <mergeCell ref="AB692:AC692"/>
    <mergeCell ref="AE692:AF692"/>
    <mergeCell ref="AH692:AI692"/>
    <mergeCell ref="AK692:AL692"/>
    <mergeCell ref="AO692:AP692"/>
    <mergeCell ref="AH695:AI695"/>
    <mergeCell ref="AK695:AL695"/>
    <mergeCell ref="AO695:AP695"/>
    <mergeCell ref="AY695:BA695"/>
    <mergeCell ref="A696:L696"/>
    <mergeCell ref="M696:N696"/>
    <mergeCell ref="O696:Q696"/>
    <mergeCell ref="R696:T696"/>
    <mergeCell ref="U696:V696"/>
    <mergeCell ref="W696:X696"/>
    <mergeCell ref="AY694:BA694"/>
    <mergeCell ref="A695:L695"/>
    <mergeCell ref="M695:N695"/>
    <mergeCell ref="O695:Q695"/>
    <mergeCell ref="R695:T695"/>
    <mergeCell ref="U695:V695"/>
    <mergeCell ref="W695:X695"/>
    <mergeCell ref="Y695:Z695"/>
    <mergeCell ref="AB695:AC695"/>
    <mergeCell ref="AE695:AF695"/>
    <mergeCell ref="Y694:Z694"/>
    <mergeCell ref="AB694:AC694"/>
    <mergeCell ref="AE694:AF694"/>
    <mergeCell ref="AH694:AI694"/>
    <mergeCell ref="AK694:AL694"/>
    <mergeCell ref="AO694:AP694"/>
    <mergeCell ref="AH697:AI697"/>
    <mergeCell ref="AK697:AL697"/>
    <mergeCell ref="AO697:AP697"/>
    <mergeCell ref="AY697:BA697"/>
    <mergeCell ref="A698:L698"/>
    <mergeCell ref="M698:N698"/>
    <mergeCell ref="O698:Q698"/>
    <mergeCell ref="R698:T698"/>
    <mergeCell ref="U698:V698"/>
    <mergeCell ref="W698:X698"/>
    <mergeCell ref="AY696:BA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Y696:Z696"/>
    <mergeCell ref="AB696:AC696"/>
    <mergeCell ref="AE696:AF696"/>
    <mergeCell ref="AH696:AI696"/>
    <mergeCell ref="AK696:AL696"/>
    <mergeCell ref="AO696:AP696"/>
    <mergeCell ref="AH699:AI699"/>
    <mergeCell ref="AK699:AL699"/>
    <mergeCell ref="AO699:AP699"/>
    <mergeCell ref="AY699:BA699"/>
    <mergeCell ref="A700:L700"/>
    <mergeCell ref="M700:N700"/>
    <mergeCell ref="O700:Q700"/>
    <mergeCell ref="R700:T700"/>
    <mergeCell ref="U700:V700"/>
    <mergeCell ref="W700:X700"/>
    <mergeCell ref="AY698:BA698"/>
    <mergeCell ref="A699:L699"/>
    <mergeCell ref="M699:N699"/>
    <mergeCell ref="O699:Q699"/>
    <mergeCell ref="R699:T699"/>
    <mergeCell ref="U699:V699"/>
    <mergeCell ref="W699:X699"/>
    <mergeCell ref="Y699:Z699"/>
    <mergeCell ref="AB699:AC699"/>
    <mergeCell ref="AE699:AF699"/>
    <mergeCell ref="Y698:Z698"/>
    <mergeCell ref="AB698:AC698"/>
    <mergeCell ref="AE698:AF698"/>
    <mergeCell ref="AH698:AI698"/>
    <mergeCell ref="AK698:AL698"/>
    <mergeCell ref="AO698:AP698"/>
    <mergeCell ref="AH701:AI701"/>
    <mergeCell ref="AK701:AL701"/>
    <mergeCell ref="AO701:AP701"/>
    <mergeCell ref="AY701:BA701"/>
    <mergeCell ref="A702:BB702"/>
    <mergeCell ref="A703:I703"/>
    <mergeCell ref="J703:P703"/>
    <mergeCell ref="Q703:W703"/>
    <mergeCell ref="X703:BB703"/>
    <mergeCell ref="AY700:BA700"/>
    <mergeCell ref="A701:L701"/>
    <mergeCell ref="M701:N701"/>
    <mergeCell ref="O701:Q701"/>
    <mergeCell ref="R701:T701"/>
    <mergeCell ref="U701:V701"/>
    <mergeCell ref="W701:X701"/>
    <mergeCell ref="Y701:Z701"/>
    <mergeCell ref="AB701:AC701"/>
    <mergeCell ref="AE701:AF701"/>
    <mergeCell ref="Y700:Z700"/>
    <mergeCell ref="AB700:AC700"/>
    <mergeCell ref="AE700:AF700"/>
    <mergeCell ref="AH700:AI700"/>
    <mergeCell ref="AK700:AL700"/>
    <mergeCell ref="AO700:AP700"/>
    <mergeCell ref="A708:BB708"/>
    <mergeCell ref="A709:H709"/>
    <mergeCell ref="I709:BB709"/>
    <mergeCell ref="A710:BB710"/>
    <mergeCell ref="A706:I706"/>
    <mergeCell ref="J706:P706"/>
    <mergeCell ref="Q706:W706"/>
    <mergeCell ref="X706:BB706"/>
    <mergeCell ref="A707:I707"/>
    <mergeCell ref="K707:O707"/>
    <mergeCell ref="Q707:R707"/>
    <mergeCell ref="S707:U707"/>
    <mergeCell ref="V707:BB707"/>
    <mergeCell ref="A704:I704"/>
    <mergeCell ref="K704:O704"/>
    <mergeCell ref="Q704:R704"/>
    <mergeCell ref="S704:U704"/>
    <mergeCell ref="V704:BB704"/>
    <mergeCell ref="A705:BB705"/>
  </mergeCells>
  <pageMargins left="0.19685039370078741" right="0.19685039370078741" top="0.19685039370078741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1" manualBreakCount="1">
    <brk id="710" max="16383" man="1"/>
  </rowBreaks>
  <colBreaks count="1" manualBreakCount="1"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0503387 Справочная 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2014-12-04T06:08:13Z</dcterms:created>
  <dcterms:modified xsi:type="dcterms:W3CDTF">2014-12-12T09:11:24Z</dcterms:modified>
</cp:coreProperties>
</file>