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<sst xmlns="http://schemas.openxmlformats.org/spreadsheetml/2006/main" count="739" uniqueCount="566">
  <si>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</si>
  <si>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</si>
  <si>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</si>
  <si>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</si>
  <si>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</si>
  <si>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</si>
  <si>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</si>
  <si>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000  1  09  04053  10  0000  110</t>
  </si>
  <si>
    <t>Земельный налог (по обязательствам, возникшим до        1 января 2006 года), мобилизуемый на территориях поселений</t>
  </si>
  <si>
    <t>000  1  11  05035  10  0000  120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</si>
  <si>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</si>
  <si>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000  1  11  09045  10  0000  120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</si>
  <si>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</si>
  <si>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000  1  13  01995  10  0000  130</t>
  </si>
  <si>
    <t>Прочие доходы от оказания платных услуг (работ) получателями средств бюджетов поселений</t>
  </si>
  <si>
    <t>000  1  13  02995  10  0000  130</t>
  </si>
  <si>
    <t>Прочие доходы от компенсации затрат  бюджетов поселений</t>
  </si>
  <si>
    <t>000  1  14  02050  10  0000  440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</si>
  <si>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</si>
  <si>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000  1  14  02053  10  0000  440</t>
  </si>
  <si>
    <t>000  1  16  33050  10  0000  140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</si>
  <si>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</si>
  <si>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000  1  17  01050  10  0000  180</t>
  </si>
  <si>
    <t>Невыясненные поступления, зачисляемые в бюджеты поселений</t>
  </si>
  <si>
    <t>000  2  02  01001  10  0000  151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</si>
  <si>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</si>
  <si>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</si>
  <si>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000  2  02  01003  10  0000  151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</si>
  <si>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</si>
  <si>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000  2  02  02041  10  0000  151</t>
  </si>
  <si>
    <t>Субсидии бюджетам поселений на проведение капитального ремонта многоквартирных домов</t>
  </si>
  <si>
    <t>000  2  02  02109  10  0000  151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</si>
  <si>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</si>
  <si>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000  2  02  02150  10  0000  151</t>
  </si>
  <si>
    <t>Прочие субсидии бюджетам поселений</t>
  </si>
  <si>
    <t>000  2  02  02999  10  0000  151</t>
  </si>
  <si>
    <t>Субвенции бюджетам поселений на государственную регистрацию актов гражданского состояния</t>
  </si>
  <si>
    <t>000  2  02  03003  10  0000  151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</si>
  <si>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</si>
  <si>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</si>
  <si>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Прочие межбюджетные трансферты, передаваемые бюджетам поселений</t>
  </si>
  <si>
    <t>000  2  02  04999  10  0000  151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</si>
  <si>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</si>
  <si>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</si>
  <si>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Дорожное хозяйство (дорожные фонды)</t>
  </si>
  <si>
    <t>04</t>
  </si>
  <si>
    <t>07</t>
  </si>
  <si>
    <t>Поддержка жилищного хозяйства</t>
  </si>
  <si>
    <t>01</t>
  </si>
  <si>
    <t>Приложение 1</t>
  </si>
  <si>
    <t>тыс.рублей</t>
  </si>
  <si>
    <t>Наименование показателя</t>
  </si>
  <si>
    <t>Код дохода по КД</t>
  </si>
  <si>
    <t>Уточненный план</t>
  </si>
  <si>
    <t>Исполнение</t>
  </si>
  <si>
    <t>% исполнения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</si>
  <si>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</si>
  <si>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</si>
  <si>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</si>
  <si>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</si>
  <si>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</si>
  <si>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</si>
  <si>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</si>
  <si>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</si>
  <si>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</si>
  <si>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</si>
  <si>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</si>
  <si>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от "26" декабря 2014г.</t>
  </si>
  <si>
    <t>№</t>
  </si>
  <si>
    <t xml:space="preserve">Доходы бюджета муниципального образования сельское поселение Болчары за 9 месяцев 2014 года по кодам видов, подвидов доходов, классификации операций сектора государственного управления, относящихся к доходам бюджета </t>
  </si>
  <si>
    <t>Доходы бюджета муниципального образования сельское поселение Болчары за 9 месяцев 2014 год по кодам классификации доходов бюджетов Российской Федерации</t>
  </si>
  <si>
    <t>от "26" декабря 2014г. №</t>
  </si>
  <si>
    <t>Расходы бюджета муниципального образования сельское поселение Болчары  за 9 месяцев 2014 год по разделам и  подразделам классификации расходов бюджета</t>
  </si>
  <si>
    <t>"26" декабря 2014г. №</t>
  </si>
  <si>
    <t>Источники финансирования дефицита бюджета муниципального образования сельское поселение Болчары за  9 месяцев 2014 года по кодам классификации источников финансирования дефицитов бюджетов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</si>
  <si>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</si>
  <si>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00020805000050000180</t>
  </si>
  <si>
    <t>00021800000000000000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</si>
  <si>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</si>
  <si>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00021805000000000000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</si>
  <si>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</si>
  <si>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00021805030050000151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</si>
  <si>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</si>
  <si>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00021900000000000000</t>
  </si>
  <si>
    <t>00021905000000000000</t>
  </si>
  <si>
    <t>Итого:</t>
  </si>
  <si>
    <t xml:space="preserve"> </t>
  </si>
  <si>
    <t>Наименование</t>
  </si>
  <si>
    <t>Рз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</si>
  <si>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</si>
  <si>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</si>
  <si>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</si>
  <si>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</si>
  <si>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</si>
  <si>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</si>
  <si>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</si>
  <si>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</si>
  <si>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</si>
  <si>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</si>
  <si>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</si>
  <si>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</si>
  <si>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</si>
  <si>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Транспорт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</si>
  <si>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</si>
  <si>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</si>
  <si>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</si>
  <si>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</si>
  <si>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</si>
  <si>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</si>
  <si>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</si>
  <si>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</si>
  <si>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</si>
  <si>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</si>
  <si>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Средства массовой информации</t>
  </si>
  <si>
    <t>Другие вопросы в области средств массовой информации</t>
  </si>
  <si>
    <t>00010601030101000110</t>
  </si>
  <si>
    <t>00010601030102000110</t>
  </si>
  <si>
    <t>00010606013101000110</t>
  </si>
  <si>
    <t>00010606013102000110</t>
  </si>
  <si>
    <t>00010606023101000110</t>
  </si>
  <si>
    <t>00010606023102000110</t>
  </si>
  <si>
    <t>00010606023103000110</t>
  </si>
  <si>
    <t>00010804020011000110</t>
  </si>
  <si>
    <t>00010804020014000110</t>
  </si>
  <si>
    <t>00010804000000000000</t>
  </si>
  <si>
    <t>00010904000000000000</t>
  </si>
  <si>
    <t>Земельный налог (по обязательствам, возникшим до 1 января 2006 года), мобилизуемый на территориях поселений</t>
  </si>
  <si>
    <t>00010904053101000110</t>
  </si>
  <si>
    <t>00010904053102000110</t>
  </si>
  <si>
    <t>00011105035100000120</t>
  </si>
  <si>
    <t>00011109045100000120</t>
  </si>
  <si>
    <t>00011301995100000130</t>
  </si>
  <si>
    <t>00011302995100000130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</si>
  <si>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</si>
  <si>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</si>
  <si>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</si>
  <si>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</si>
  <si>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</si>
  <si>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</si>
  <si>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</si>
  <si>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</si>
  <si>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</si>
  <si>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</si>
  <si>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</si>
  <si>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</si>
  <si>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</si>
  <si>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</si>
  <si>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</si>
  <si>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</si>
  <si>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</si>
  <si>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</si>
  <si>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</si>
  <si>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</si>
  <si>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</si>
  <si>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</si>
  <si>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</si>
  <si>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</si>
  <si>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</si>
  <si>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Доходы от продажи квартир, находящихся в собственности муниципальных районов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</si>
  <si>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</si>
  <si>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</si>
  <si>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</si>
  <si>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</si>
  <si>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</si>
  <si>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</si>
  <si>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</si>
  <si>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</si>
  <si>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</si>
  <si>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</si>
  <si>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</si>
  <si>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</si>
  <si>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</si>
  <si>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</si>
  <si>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</si>
  <si>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</si>
  <si>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</si>
  <si>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</si>
  <si>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</si>
  <si>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</si>
  <si>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</si>
  <si>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</si>
  <si>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</si>
  <si>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</si>
  <si>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</si>
  <si>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</si>
  <si>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</si>
  <si>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</si>
  <si>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</si>
  <si>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Здравоохранение, физическая культура и спорт</t>
  </si>
  <si>
    <t>Пени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</si>
  <si>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00010102010013000110</t>
  </si>
  <si>
    <t>Штрафы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</si>
  <si>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00010102010014000110</t>
  </si>
  <si>
    <t xml:space="preserve">Прочие поступления (в случае заполнения платежного документа плательщиком с указанием кода программ, отличного от кодов программ "1000","2000","3000",) </t>
  </si>
  <si>
    <t>00010102020011000110</t>
  </si>
  <si>
    <t>00010102020012000110</t>
  </si>
  <si>
    <t>Уточненный план за 6 месяцев 2014г.</t>
  </si>
  <si>
    <t>Исполнено за 6 месяцев 2014г.</t>
  </si>
  <si>
    <t>Пени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</si>
  <si>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00010102020013000110</t>
  </si>
  <si>
    <t>Штрафы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</si>
  <si>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00010102030011000110</t>
  </si>
  <si>
    <t>00010102030012000110</t>
  </si>
  <si>
    <t>Пени по налогу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</si>
  <si>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00010102030013000110</t>
  </si>
  <si>
    <t>Штрафы по налогу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</si>
  <si>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00010102040011000110</t>
  </si>
  <si>
    <t>00010500000000000000</t>
  </si>
  <si>
    <t>00010501000000000000</t>
  </si>
  <si>
    <t>00010501011011000110</t>
  </si>
  <si>
    <t>00010501011012000110</t>
  </si>
  <si>
    <t xml:space="preserve"> Налог, взимаемый с  налогоплательщиков, выбравших в  качестве   объекта   налогообложения  доходы </t>
  </si>
  <si>
    <t>00010501011013000110</t>
  </si>
  <si>
    <t>00010501011014000110</t>
  </si>
  <si>
    <t>00010501012011000110</t>
  </si>
  <si>
    <t>Другие вопросы в области культуры и кинематографии</t>
  </si>
  <si>
    <t>Налог, взимаемый с налогоплательщиков, выбравших в качестве объекта налогообложения доходы (за налоговые периоды, истекшие до 1 января 2011 года)</t>
  </si>
  <si>
    <t>00010501012012000110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</si>
  <si>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</si>
  <si>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00010501012013000110</t>
  </si>
  <si>
    <t>00010501021011000110</t>
  </si>
  <si>
    <t>00010501021012000110</t>
  </si>
  <si>
    <t>00010501021013000110</t>
  </si>
  <si>
    <t>00010501021014000110</t>
  </si>
  <si>
    <t>00010501022011000110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</si>
  <si>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 года)</t>
  </si>
  <si>
    <t>00010501022012000110</t>
  </si>
  <si>
    <t>00010501022013000110</t>
  </si>
  <si>
    <t>00010501022014000110</t>
  </si>
  <si>
    <t>00010501041021000110</t>
  </si>
  <si>
    <t>00010501041022000110</t>
  </si>
  <si>
    <t>00010501041024000110</t>
  </si>
  <si>
    <t xml:space="preserve">Налог, взимаемый в виде стоимости патента в связи с применением упрощенной системы налогообложения </t>
  </si>
  <si>
    <t>00010501042021000110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</si>
  <si>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 года)</t>
  </si>
  <si>
    <t>00010501042022000110</t>
  </si>
  <si>
    <t>00010501042024000110</t>
  </si>
  <si>
    <t>00010501050011000110</t>
  </si>
  <si>
    <t>00010501050012000110</t>
  </si>
  <si>
    <t>00010502000000000000</t>
  </si>
  <si>
    <t>00010502010021000110</t>
  </si>
  <si>
    <t>00010502010022000110</t>
  </si>
  <si>
    <t xml:space="preserve">Единый налог на вмененный доход для отдельных видов деятельности </t>
  </si>
  <si>
    <t>00010502010023000110</t>
  </si>
  <si>
    <t>00010502010024000110</t>
  </si>
  <si>
    <t>00010502020021000110</t>
  </si>
  <si>
    <t>Единый налог на вмененный доход для отдельных видов деятельности (за налоговые периоды, истекшие до 1 января 2011 года)</t>
  </si>
  <si>
    <t>00010502020022000110</t>
  </si>
  <si>
    <t>00010502020023000110</t>
  </si>
  <si>
    <t>00010502020024000110</t>
  </si>
  <si>
    <t>00010503000000000000</t>
  </si>
  <si>
    <t>00010503010011000110</t>
  </si>
  <si>
    <t>00010503010012000110</t>
  </si>
  <si>
    <t>00010503010013000110</t>
  </si>
  <si>
    <t>00010503010014000110</t>
  </si>
  <si>
    <t>00010503020011000110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</si>
  <si>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</si>
  <si>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</si>
  <si>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</si>
  <si>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</si>
  <si>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</si>
  <si>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</si>
  <si>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</si>
  <si>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</si>
  <si>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</si>
  <si>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</si>
  <si>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</si>
  <si>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Налог, взимаемый в виде стоимости патента в связи с применением упрощенной системы налогообложения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</si>
  <si>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</si>
  <si>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</si>
  <si>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</t>
  </si>
  <si>
    <t>00011402053100000410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</si>
  <si>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</si>
  <si>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</si>
  <si>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</si>
  <si>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</si>
  <si>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</si>
  <si>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</si>
  <si>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</si>
  <si>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</si>
  <si>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Единый сельскохозяйственный налог (за налоговые периоды, истекшие до 1 января 2011 года)</t>
  </si>
  <si>
    <t>000  1  05  03020  01  0000  110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</si>
  <si>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</si>
  <si>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</si>
  <si>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</si>
  <si>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</si>
  <si>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</si>
  <si>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</si>
  <si>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</si>
  <si>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</si>
  <si>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</si>
  <si>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</si>
  <si>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</si>
  <si>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</si>
  <si>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ГОСУДАРСТВЕННАЯ ПОШЛИНА</t>
  </si>
  <si>
    <t>000  1  08  00000  00  0000  000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</si>
  <si>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</si>
  <si>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</si>
  <si>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</si>
  <si>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000  1  09  00000  00  0000  000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</si>
  <si>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</si>
  <si>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</si>
  <si>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</si>
  <si>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</si>
  <si>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</si>
  <si>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</si>
  <si>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</si>
  <si>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</si>
  <si>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00020203024100000151</t>
  </si>
  <si>
    <t>Субвенции бюджетам поселений на выполнение передаваемых полномочий субъектов Российской Федерации</t>
  </si>
  <si>
    <t>000  2 02  03024  10  0000  151</t>
  </si>
  <si>
    <t>Обеспечение проведения выборов и референдумов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</si>
  <si>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</si>
  <si>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</si>
  <si>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</si>
  <si>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</si>
  <si>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</si>
  <si>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Платежи от государственных и муниципальных унитарных предприятий</t>
  </si>
  <si>
    <t>00011701050100000180</t>
  </si>
  <si>
    <t>00020201001100000151</t>
  </si>
  <si>
    <t>00020201003100000151</t>
  </si>
  <si>
    <t>00020202041100000151</t>
  </si>
  <si>
    <t>00020202109100000151</t>
  </si>
  <si>
    <t>00020202150100000151</t>
  </si>
  <si>
    <t>00020202999100000151</t>
  </si>
  <si>
    <t>00020203003100000151</t>
  </si>
  <si>
    <t>00020203015100000151</t>
  </si>
  <si>
    <t>00020204999100000151</t>
  </si>
  <si>
    <t>00021905000100000151</t>
  </si>
  <si>
    <t>00011633050106000140</t>
  </si>
  <si>
    <t>Приложение 3</t>
  </si>
  <si>
    <t>муниципального образования</t>
  </si>
  <si>
    <t>городского поселения Кондинское</t>
  </si>
  <si>
    <t>Утверждено на год (тыс. рублей)</t>
  </si>
  <si>
    <t>исполнено, тыс.руб</t>
  </si>
  <si>
    <t>02</t>
  </si>
  <si>
    <t>03</t>
  </si>
  <si>
    <t>08</t>
  </si>
  <si>
    <t>09</t>
  </si>
  <si>
    <t>05</t>
  </si>
  <si>
    <t>Субсидии юридическим лицам</t>
  </si>
  <si>
    <t>Благоустройство</t>
  </si>
  <si>
    <t>Культура, кинематография, средства массовой информации</t>
  </si>
  <si>
    <t>ИТОГО</t>
  </si>
  <si>
    <t>сельского поселения Болчары</t>
  </si>
  <si>
    <t>Прочие безвозмездные поступления</t>
  </si>
  <si>
    <t>000  2 07  05000  10  0000  180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</si>
  <si>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</si>
  <si>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Защита населения и территорий от чрезвычайных ситуаций природного и техногенного характера, гражданская оборона</t>
  </si>
  <si>
    <t>Социальное обеспечение населения</t>
  </si>
  <si>
    <t>10</t>
  </si>
  <si>
    <t>00010606013103000110</t>
  </si>
  <si>
    <t>00020705000100000180</t>
  </si>
  <si>
    <t>КИФ</t>
  </si>
  <si>
    <t>Всего источников внутреннего финансирования дефицита бюджета</t>
  </si>
  <si>
    <t>Приложение 2</t>
  </si>
  <si>
    <t>Приложение 5</t>
  </si>
  <si>
    <t>Наименование показателей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</si>
  <si>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</si>
  <si>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</si>
  <si>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000 01 05 02 01 10 0000 510</t>
  </si>
  <si>
    <t>000 01 05 02 01 10 0000 610</t>
  </si>
  <si>
    <t>тыс.руб.</t>
  </si>
  <si>
    <t>Единый сельскохозяйственный налог (за налоговые периоды, истекшие до 1 января 2011 года)</t>
  </si>
  <si>
    <t>00010503020012000110</t>
  </si>
  <si>
    <t>00010503020013000110</t>
  </si>
  <si>
    <t>00010600000000000000</t>
  </si>
  <si>
    <t>00010601000000000000</t>
  </si>
  <si>
    <t>00010604000000000000</t>
  </si>
  <si>
    <t>00010604011021000110</t>
  </si>
  <si>
    <t>00010604011022000110</t>
  </si>
  <si>
    <t>00010604011023000110</t>
  </si>
  <si>
    <t>00010604011024000110</t>
  </si>
  <si>
    <t>00010604012021000110</t>
  </si>
  <si>
    <t>00010604012022000110</t>
  </si>
  <si>
    <t>00010604012023000110</t>
  </si>
  <si>
    <t>00010604012024000110</t>
  </si>
  <si>
    <t>00010606000000000000</t>
  </si>
  <si>
    <t>00010800000000000000</t>
  </si>
  <si>
    <t>00010807000000000000</t>
  </si>
  <si>
    <t>00010807084011000110</t>
  </si>
  <si>
    <t xml:space="preserve"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 </t>
  </si>
  <si>
    <t>00010807150014000110</t>
  </si>
  <si>
    <t>00010900000000000000</t>
  </si>
  <si>
    <t>00011100000000000000</t>
  </si>
  <si>
    <t>00011103000000000000</t>
  </si>
  <si>
    <t>00011103050050000120</t>
  </si>
  <si>
    <t>00011105000000000000</t>
  </si>
  <si>
    <t>00011105013050000120</t>
  </si>
  <si>
    <t>00011105013100000120</t>
  </si>
  <si>
    <t>00011107000000000000</t>
  </si>
  <si>
    <t>00011107015050000120</t>
  </si>
  <si>
    <t>00011109000000000000</t>
  </si>
  <si>
    <t>00011200000000000000</t>
  </si>
  <si>
    <t>00011201000000000000</t>
  </si>
  <si>
    <t>00011201010016000120</t>
  </si>
  <si>
    <t>00011201020016000120</t>
  </si>
  <si>
    <t>00011201030016000120</t>
  </si>
  <si>
    <t>00011201040016000120</t>
  </si>
  <si>
    <t>00011201050016000120</t>
  </si>
  <si>
    <t>00011300000000000000</t>
  </si>
  <si>
    <t>ДОХОДЫ ОТ ОКАЗАНИЯ ПЛАТНЫХ УСЛУГ И КОМПЕНСАЦИИ ЗАТРАТ ГОСУДАРСТВА</t>
  </si>
  <si>
    <t>00011301000000000000</t>
  </si>
  <si>
    <t>Прочие доходы от оказания платных услуг и компенсации затрат государства</t>
  </si>
  <si>
    <t>00011302000000000000</t>
  </si>
  <si>
    <t>00011400000000000000</t>
  </si>
  <si>
    <t>00011401000000000000</t>
  </si>
  <si>
    <t>00011401050050000410</t>
  </si>
  <si>
    <t>00011402000000000000</t>
  </si>
  <si>
    <t>00011406000000000000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</si>
  <si>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</si>
  <si>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</si>
  <si>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</si>
  <si>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00011406013100000430</t>
  </si>
  <si>
    <t>00011500000000000000</t>
  </si>
  <si>
    <t>00011502000000000000</t>
  </si>
  <si>
    <t>00011502050050000140</t>
  </si>
  <si>
    <t>00011600000000000000</t>
  </si>
  <si>
    <t>00011603000000000000</t>
  </si>
  <si>
    <t>00011603010016000140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</si>
  <si>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</si>
  <si>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00011603030016000140</t>
  </si>
  <si>
    <t>00011606000000000000</t>
  </si>
  <si>
    <t>00011606000016000140</t>
  </si>
  <si>
    <t>00011608000000000000</t>
  </si>
  <si>
    <t>00011608000016000140</t>
  </si>
  <si>
    <t>00011621000000000000</t>
  </si>
  <si>
    <t>00011621050056000140</t>
  </si>
  <si>
    <t>00011625000000000000</t>
  </si>
  <si>
    <t>00011625010016000140</t>
  </si>
  <si>
    <t>Денежные взыскания (штрафы) за нарушение законодательства о недрах</t>
  </si>
  <si>
    <t>00011625030010000140</t>
  </si>
  <si>
    <t>00011625040010000140</t>
  </si>
  <si>
    <t>Денежные взыскания (штрафы) за нарушение законодательства об экологической экспертизе</t>
  </si>
  <si>
    <t>00011625050016000140</t>
  </si>
  <si>
    <t>00011625060016000140</t>
  </si>
  <si>
    <t>00011628000000000000</t>
  </si>
  <si>
    <t>00011628000016000140</t>
  </si>
  <si>
    <t>00011630000000000000</t>
  </si>
  <si>
    <t>Денежные взыскания (штрафы) за административные правонарушения в области дорожного движения</t>
  </si>
  <si>
    <t>00011630014016000140</t>
  </si>
  <si>
    <t>00011633000000000000</t>
  </si>
  <si>
    <t>00011643000000000000</t>
  </si>
  <si>
    <t>00011643000010000140</t>
  </si>
  <si>
    <t>00011690000000000000</t>
  </si>
  <si>
    <t>00011690050050000140</t>
  </si>
  <si>
    <t>00011690050056000140</t>
  </si>
  <si>
    <t>00011690050057000140</t>
  </si>
  <si>
    <t>00011700000000000000</t>
  </si>
  <si>
    <t>00011701000000000000</t>
  </si>
  <si>
    <t>00011705000000000000</t>
  </si>
  <si>
    <t>00011705050050000180</t>
  </si>
  <si>
    <t>00020000000000000000</t>
  </si>
  <si>
    <t>00020200000000000000</t>
  </si>
  <si>
    <t>Безвозмездные поступления от других бюджетов бюджетной системы Российской Федерации</t>
  </si>
  <si>
    <t>00020201000000000000</t>
  </si>
  <si>
    <t>00020201999050000151</t>
  </si>
  <si>
    <t>00020202000000000000</t>
  </si>
  <si>
    <t>00020202008050000151</t>
  </si>
  <si>
    <t>00020202051050000151</t>
  </si>
  <si>
    <t>00020202077050000151</t>
  </si>
  <si>
    <t>00020202085050000151</t>
  </si>
  <si>
    <t>00020203000000000000</t>
  </si>
  <si>
    <t>Субвенции бюджетам субъектов Российской Федерации и муниципальных образований</t>
  </si>
  <si>
    <t>00020203007050000151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</si>
  <si>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</si>
  <si>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00020203020050000151</t>
  </si>
  <si>
    <t>00020203021050000151</t>
  </si>
  <si>
    <t>00020203026050000151</t>
  </si>
  <si>
    <t>Субвенции бюджетам муниципальных районов на 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</si>
  <si>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00020203029050000151</t>
  </si>
  <si>
    <t>00020203055050000151</t>
  </si>
  <si>
    <t>00020203070050000151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</si>
  <si>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</si>
  <si>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00020204000000000000</t>
  </si>
  <si>
    <t>00020204012050000151</t>
  </si>
  <si>
    <t>00020204014050000151</t>
  </si>
  <si>
    <t>00020204025050000151</t>
  </si>
  <si>
    <t>00020204029050000151</t>
  </si>
  <si>
    <t>00020204041050000151</t>
  </si>
  <si>
    <t>00020700000000000000</t>
  </si>
  <si>
    <t>00020705000000000000</t>
  </si>
  <si>
    <t>00020705000050000180</t>
  </si>
  <si>
    <t>00020800000000000000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</si>
  <si>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</si>
  <si>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00020805000000000000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</si>
  <si>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</si>
  <si>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</si>
  <si>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</si>
  <si>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</si>
  <si>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</si>
  <si>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</si>
  <si>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</si>
  <si>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</si>
  <si>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</si>
  <si>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</si>
  <si>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</si>
  <si>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</si>
  <si>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</si>
  <si>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</si>
  <si>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</si>
  <si>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</si>
  <si>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на поддержку мер по обеспечению сбалансированности бюджетов</t>
  </si>
  <si>
    <t>000  2  02  01003  00  0000  151</t>
  </si>
  <si>
    <t>Прочие дотации бюджетам муниципальных районов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</si>
  <si>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</si>
  <si>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</si>
  <si>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>Субсидии бюджетам муниципальных районов на обеспечение жильем молодых семей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</si>
  <si>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</si>
  <si>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000  2  02  02041  00  0000  151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</si>
  <si>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</si>
  <si>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</si>
  <si>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</si>
  <si>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муниципальных образований на проведение капитального ремонта многоквартирных домов</t>
  </si>
  <si>
    <t>000  2  02  02109  00  0000  151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</si>
  <si>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</si>
  <si>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000  2  02  02150  00  0000  151</t>
  </si>
  <si>
    <t>Прочие субсидии</t>
  </si>
  <si>
    <t>000  2  02  02999  00  0000  151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</si>
  <si>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</si>
  <si>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</si>
  <si>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государственную регистрацию актов гражданского состояния</t>
  </si>
  <si>
    <t>000  2  02  03003  00  0000  151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</si>
  <si>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</si>
  <si>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</si>
  <si>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</si>
  <si>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</si>
  <si>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</si>
  <si>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</si>
  <si>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Иные межбюджетные трансферты</t>
  </si>
  <si>
    <t>000  2  02  04000  00  0000  151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</si>
  <si>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</si>
  <si>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</si>
  <si>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</si>
  <si>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</si>
  <si>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</si>
  <si>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Прочие межбюджетные трансферты, передаваемые бюджетам</t>
  </si>
  <si>
    <t>000  2  02  04999  00  0000  151</t>
  </si>
  <si>
    <t>ПРОЧИЕ БЕЗВОЗМЕЗДНЫЕ ПОСТУПЛЕНИЯ</t>
  </si>
  <si>
    <t>Прочие безвозмездные поступления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</si>
  <si>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</si>
  <si>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</si>
  <si>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</si>
  <si>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дохода по бюджетной классификации</t>
  </si>
  <si>
    <t>Наименование платежей</t>
  </si>
  <si>
    <t>КД1</t>
  </si>
  <si>
    <t>Тип</t>
  </si>
  <si>
    <t>Код</t>
  </si>
  <si>
    <t>средств</t>
  </si>
  <si>
    <t>Январь</t>
  </si>
  <si>
    <t>Февраль</t>
  </si>
  <si>
    <t>Март</t>
  </si>
  <si>
    <t>00010000000000000000</t>
  </si>
  <si>
    <t>00010100000000000000</t>
  </si>
  <si>
    <t>00010102000000000000</t>
  </si>
  <si>
    <t>00010102010011000110</t>
  </si>
  <si>
    <t>00010102010012000110</t>
  </si>
  <si>
    <t>к решению Совета депутатов</t>
  </si>
  <si>
    <t>000  1  06  01030  10  0000  110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</si>
  <si>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</si>
  <si>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</si>
  <si>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000  1  06  06013  10  0000  110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</si>
  <si>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</si>
  <si>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</si>
  <si>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</si>
  <si>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000  1  08  04000  01  0000  110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</si>
</sst>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,"/>
    <numFmt numFmtId="182" formatCode="#,##0.00;[Red]\-#,##0.00;0.00"/>
    <numFmt numFmtId="183" formatCode="#,##0.00_ ;[Red]\-#,##0.00\ "/>
    <numFmt numFmtId="184" formatCode="00"/>
    <numFmt numFmtId="185" formatCode="000"/>
    <numFmt numFmtId="186" formatCode="0000000"/>
    <numFmt numFmtId="187" formatCode="00\.00"/>
    <numFmt numFmtId="188" formatCode="0.0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7">
    <font>
      <sz val="10"/>
      <name val="Arial"/>
      <family val="0"/>
    </font>
    <font>
      <sz val="8"/>
      <color indexed="8"/>
      <name val="Arial Cyr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i/>
      <sz val="10"/>
      <name val="Arial"/>
      <family val="2"/>
    </font>
    <font>
      <sz val="9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7"/>
      <name val="Times New Roman CYR"/>
      <family val="0"/>
    </font>
    <font>
      <sz val="6"/>
      <name val="Times New Roman"/>
      <family val="1"/>
    </font>
    <font>
      <b/>
      <sz val="12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53" applyNumberFormat="1" applyFont="1" applyFill="1" applyAlignment="1" applyProtection="1">
      <alignment/>
      <protection hidden="1"/>
    </xf>
    <xf numFmtId="0" fontId="0" fillId="0" borderId="0" xfId="53" applyFont="1" applyBorder="1" applyProtection="1">
      <alignment/>
      <protection hidden="1"/>
    </xf>
    <xf numFmtId="0" fontId="0" fillId="0" borderId="0" xfId="53" applyFont="1">
      <alignment/>
      <protection/>
    </xf>
    <xf numFmtId="0" fontId="4" fillId="0" borderId="0" xfId="53" applyNumberFormat="1" applyFont="1" applyFill="1" applyAlignment="1" applyProtection="1">
      <alignment horizontal="centerContinuous"/>
      <protection hidden="1"/>
    </xf>
    <xf numFmtId="0" fontId="3" fillId="0" borderId="0" xfId="53" applyNumberFormat="1" applyFont="1" applyFill="1" applyAlignment="1" applyProtection="1">
      <alignment horizontal="centerContinuous"/>
      <protection hidden="1"/>
    </xf>
    <xf numFmtId="0" fontId="3" fillId="0" borderId="0" xfId="53" applyNumberFormat="1" applyFont="1" applyFill="1" applyAlignment="1" applyProtection="1">
      <alignment horizontal="right"/>
      <protection hidden="1"/>
    </xf>
    <xf numFmtId="0" fontId="3" fillId="0" borderId="0" xfId="53" applyFont="1" applyFill="1" applyAlignment="1" applyProtection="1">
      <alignment/>
      <protection hidden="1"/>
    </xf>
    <xf numFmtId="0" fontId="4" fillId="0" borderId="10" xfId="53" applyNumberFormat="1" applyFont="1" applyFill="1" applyBorder="1" applyAlignment="1" applyProtection="1">
      <alignment vertical="center" wrapText="1"/>
      <protection hidden="1"/>
    </xf>
    <xf numFmtId="0" fontId="4" fillId="0" borderId="11" xfId="53" applyNumberFormat="1" applyFont="1" applyFill="1" applyBorder="1" applyAlignment="1" applyProtection="1">
      <alignment horizontal="center" wrapText="1"/>
      <protection hidden="1"/>
    </xf>
    <xf numFmtId="0" fontId="4" fillId="0" borderId="12" xfId="53" applyNumberFormat="1" applyFont="1" applyFill="1" applyBorder="1" applyAlignment="1" applyProtection="1">
      <alignment horizontal="centerContinuous" wrapText="1"/>
      <protection hidden="1"/>
    </xf>
    <xf numFmtId="0" fontId="4" fillId="0" borderId="12" xfId="53" applyNumberFormat="1" applyFont="1" applyFill="1" applyBorder="1" applyAlignment="1" applyProtection="1">
      <alignment horizontal="centerContinuous"/>
      <protection hidden="1"/>
    </xf>
    <xf numFmtId="0" fontId="4" fillId="0" borderId="13" xfId="53" applyNumberFormat="1" applyFont="1" applyFill="1" applyBorder="1" applyAlignment="1" applyProtection="1">
      <alignment vertical="center" wrapText="1"/>
      <protection hidden="1"/>
    </xf>
    <xf numFmtId="0" fontId="4" fillId="0" borderId="14" xfId="53" applyNumberFormat="1" applyFont="1" applyFill="1" applyBorder="1" applyAlignment="1" applyProtection="1">
      <alignment horizontal="center" vertical="top" wrapText="1"/>
      <protection hidden="1"/>
    </xf>
    <xf numFmtId="0" fontId="4" fillId="0" borderId="13" xfId="53" applyNumberFormat="1" applyFont="1" applyFill="1" applyBorder="1" applyAlignment="1" applyProtection="1">
      <alignment horizontal="center" vertical="top" wrapText="1"/>
      <protection hidden="1"/>
    </xf>
    <xf numFmtId="0" fontId="4" fillId="0" borderId="0" xfId="53" applyNumberFormat="1" applyFont="1" applyFill="1" applyAlignment="1" applyProtection="1">
      <alignment horizontal="center" vertical="top" wrapText="1"/>
      <protection hidden="1"/>
    </xf>
    <xf numFmtId="0" fontId="6" fillId="24" borderId="15" xfId="53" applyNumberFormat="1" applyFont="1" applyFill="1" applyBorder="1" applyAlignment="1" applyProtection="1">
      <alignment horizontal="center" vertical="center" wrapText="1"/>
      <protection hidden="1"/>
    </xf>
    <xf numFmtId="0" fontId="6" fillId="24" borderId="16" xfId="53" applyNumberFormat="1" applyFont="1" applyFill="1" applyBorder="1" applyAlignment="1" applyProtection="1">
      <alignment wrapText="1"/>
      <protection hidden="1"/>
    </xf>
    <xf numFmtId="0" fontId="6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53" applyNumberFormat="1" applyFont="1" applyFill="1" applyBorder="1" applyAlignment="1" applyProtection="1">
      <alignment wrapText="1"/>
      <protection hidden="1"/>
    </xf>
    <xf numFmtId="0" fontId="3" fillId="0" borderId="0" xfId="53" applyNumberFormat="1" applyFont="1" applyFill="1" applyBorder="1" applyAlignment="1" applyProtection="1">
      <alignment/>
      <protection hidden="1"/>
    </xf>
    <xf numFmtId="0" fontId="6" fillId="25" borderId="16" xfId="53" applyNumberFormat="1" applyFont="1" applyFill="1" applyBorder="1" applyAlignment="1" applyProtection="1">
      <alignment wrapText="1"/>
      <protection hidden="1"/>
    </xf>
    <xf numFmtId="0" fontId="6" fillId="25" borderId="17" xfId="53" applyNumberFormat="1" applyFont="1" applyFill="1" applyBorder="1" applyAlignment="1" applyProtection="1">
      <alignment horizontal="right" wrapText="1"/>
      <protection hidden="1"/>
    </xf>
    <xf numFmtId="0" fontId="6" fillId="25" borderId="16" xfId="53" applyNumberFormat="1" applyFont="1" applyFill="1" applyBorder="1" applyAlignment="1" applyProtection="1">
      <alignment horizontal="right" wrapText="1"/>
      <protection hidden="1"/>
    </xf>
    <xf numFmtId="49" fontId="6" fillId="25" borderId="15" xfId="53" applyNumberFormat="1" applyFont="1" applyFill="1" applyBorder="1" applyAlignment="1" applyProtection="1">
      <alignment horizontal="center" vertical="center" wrapText="1"/>
      <protection hidden="1"/>
    </xf>
    <xf numFmtId="0" fontId="6" fillId="25" borderId="16" xfId="53" applyNumberFormat="1" applyFont="1" applyFill="1" applyBorder="1" applyAlignment="1" applyProtection="1">
      <alignment vertical="top" wrapText="1"/>
      <protection hidden="1"/>
    </xf>
    <xf numFmtId="49" fontId="6" fillId="0" borderId="15" xfId="53" applyNumberFormat="1" applyFont="1" applyFill="1" applyBorder="1" applyAlignment="1" applyProtection="1">
      <alignment horizontal="center" vertical="center" wrapText="1"/>
      <protection hidden="1"/>
    </xf>
    <xf numFmtId="49" fontId="6" fillId="24" borderId="15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0" fillId="0" borderId="0" xfId="53" applyFont="1" applyBorder="1">
      <alignment/>
      <protection/>
    </xf>
    <xf numFmtId="0" fontId="0" fillId="0" borderId="0" xfId="53" applyFont="1" applyFill="1">
      <alignment/>
      <protection/>
    </xf>
    <xf numFmtId="2" fontId="8" fillId="0" borderId="0" xfId="52" applyNumberFormat="1" applyFont="1" applyFill="1" applyAlignment="1">
      <alignment wrapText="1"/>
      <protection/>
    </xf>
    <xf numFmtId="0" fontId="8" fillId="0" borderId="0" xfId="52" applyFont="1" applyFill="1">
      <alignment/>
      <protection/>
    </xf>
    <xf numFmtId="0" fontId="8" fillId="0" borderId="0" xfId="52" applyFont="1" applyFill="1" applyAlignment="1">
      <alignment/>
      <protection/>
    </xf>
    <xf numFmtId="180" fontId="8" fillId="0" borderId="0" xfId="52" applyNumberFormat="1" applyFont="1" applyFill="1">
      <alignment/>
      <protection/>
    </xf>
    <xf numFmtId="0" fontId="9" fillId="0" borderId="0" xfId="52" applyFont="1">
      <alignment/>
      <protection/>
    </xf>
    <xf numFmtId="0" fontId="7" fillId="0" borderId="0" xfId="0" applyFont="1" applyAlignment="1">
      <alignment/>
    </xf>
    <xf numFmtId="0" fontId="9" fillId="0" borderId="0" xfId="52" applyFont="1" applyAlignment="1">
      <alignment/>
      <protection/>
    </xf>
    <xf numFmtId="0" fontId="10" fillId="0" borderId="0" xfId="0" applyFont="1" applyAlignment="1">
      <alignment horizontal="center" vertical="center" wrapText="1"/>
    </xf>
    <xf numFmtId="49" fontId="8" fillId="0" borderId="0" xfId="52" applyNumberFormat="1" applyFont="1" applyFill="1" applyAlignment="1">
      <alignment/>
      <protection/>
    </xf>
    <xf numFmtId="180" fontId="8" fillId="0" borderId="0" xfId="52" applyNumberFormat="1" applyFont="1" applyFill="1" applyAlignment="1">
      <alignment/>
      <protection/>
    </xf>
    <xf numFmtId="0" fontId="7" fillId="0" borderId="0" xfId="0" applyFont="1" applyAlignment="1">
      <alignment/>
    </xf>
    <xf numFmtId="2" fontId="11" fillId="0" borderId="17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180" fontId="11" fillId="0" borderId="17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wrapText="1"/>
    </xf>
    <xf numFmtId="49" fontId="8" fillId="0" borderId="17" xfId="0" applyNumberFormat="1" applyFont="1" applyFill="1" applyBorder="1" applyAlignment="1">
      <alignment/>
    </xf>
    <xf numFmtId="181" fontId="8" fillId="0" borderId="17" xfId="0" applyNumberFormat="1" applyFont="1" applyFill="1" applyBorder="1" applyAlignment="1">
      <alignment/>
    </xf>
    <xf numFmtId="180" fontId="8" fillId="0" borderId="17" xfId="0" applyNumberFormat="1" applyFont="1" applyFill="1" applyBorder="1" applyAlignment="1">
      <alignment/>
    </xf>
    <xf numFmtId="2" fontId="8" fillId="0" borderId="0" xfId="0" applyNumberFormat="1" applyFont="1" applyFill="1" applyAlignment="1">
      <alignment wrapText="1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0" fontId="8" fillId="0" borderId="0" xfId="0" applyNumberFormat="1" applyFont="1" applyFill="1" applyAlignment="1">
      <alignment/>
    </xf>
    <xf numFmtId="188" fontId="7" fillId="0" borderId="0" xfId="0" applyNumberFormat="1" applyFont="1" applyAlignment="1">
      <alignment/>
    </xf>
    <xf numFmtId="182" fontId="3" fillId="0" borderId="17" xfId="53" applyNumberFormat="1" applyFont="1" applyFill="1" applyBorder="1" applyAlignment="1" applyProtection="1">
      <alignment/>
      <protection hidden="1"/>
    </xf>
    <xf numFmtId="181" fontId="6" fillId="24" borderId="17" xfId="53" applyNumberFormat="1" applyFont="1" applyFill="1" applyBorder="1" applyAlignment="1" applyProtection="1">
      <alignment wrapText="1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181" fontId="6" fillId="25" borderId="17" xfId="53" applyNumberFormat="1" applyFont="1" applyFill="1" applyBorder="1" applyAlignment="1" applyProtection="1">
      <alignment horizontal="right" wrapText="1"/>
      <protection hidden="1"/>
    </xf>
    <xf numFmtId="181" fontId="6" fillId="25" borderId="17" xfId="53" applyNumberFormat="1" applyFont="1" applyFill="1" applyBorder="1" applyAlignment="1" applyProtection="1">
      <alignment wrapText="1"/>
      <protection hidden="1"/>
    </xf>
    <xf numFmtId="181" fontId="6" fillId="0" borderId="17" xfId="53" applyNumberFormat="1" applyFont="1" applyFill="1" applyBorder="1" applyAlignment="1" applyProtection="1">
      <alignment horizontal="right" wrapText="1"/>
      <protection hidden="1"/>
    </xf>
    <xf numFmtId="181" fontId="6" fillId="20" borderId="17" xfId="53" applyNumberFormat="1" applyFont="1" applyFill="1" applyBorder="1" applyAlignment="1" applyProtection="1">
      <alignment wrapText="1"/>
      <protection hidden="1"/>
    </xf>
    <xf numFmtId="180" fontId="7" fillId="0" borderId="0" xfId="0" applyNumberFormat="1" applyFont="1" applyAlignment="1">
      <alignment/>
    </xf>
    <xf numFmtId="0" fontId="3" fillId="25" borderId="15" xfId="53" applyNumberFormat="1" applyFont="1" applyFill="1" applyBorder="1" applyAlignment="1" applyProtection="1">
      <alignment horizontal="center" vertical="center" wrapText="1"/>
      <protection hidden="1"/>
    </xf>
    <xf numFmtId="0" fontId="3" fillId="25" borderId="16" xfId="53" applyNumberFormat="1" applyFont="1" applyFill="1" applyBorder="1" applyAlignment="1" applyProtection="1">
      <alignment wrapText="1"/>
      <protection hidden="1"/>
    </xf>
    <xf numFmtId="0" fontId="3" fillId="25" borderId="17" xfId="53" applyNumberFormat="1" applyFont="1" applyFill="1" applyBorder="1" applyAlignment="1" applyProtection="1">
      <alignment horizontal="right" wrapText="1"/>
      <protection hidden="1"/>
    </xf>
    <xf numFmtId="0" fontId="3" fillId="25" borderId="16" xfId="53" applyNumberFormat="1" applyFont="1" applyFill="1" applyBorder="1" applyAlignment="1" applyProtection="1">
      <alignment horizontal="right" wrapText="1"/>
      <protection hidden="1"/>
    </xf>
    <xf numFmtId="181" fontId="3" fillId="25" borderId="17" xfId="53" applyNumberFormat="1" applyFont="1" applyFill="1" applyBorder="1" applyAlignment="1" applyProtection="1">
      <alignment horizontal="right" wrapText="1"/>
      <protection hidden="1"/>
    </xf>
    <xf numFmtId="181" fontId="3" fillId="25" borderId="17" xfId="53" applyNumberFormat="1" applyFont="1" applyFill="1" applyBorder="1" applyAlignment="1" applyProtection="1">
      <alignment wrapText="1"/>
      <protection hidden="1"/>
    </xf>
    <xf numFmtId="49" fontId="3" fillId="25" borderId="15" xfId="53" applyNumberFormat="1" applyFont="1" applyFill="1" applyBorder="1" applyAlignment="1" applyProtection="1">
      <alignment horizontal="center" vertical="center" wrapText="1"/>
      <protection hidden="1"/>
    </xf>
    <xf numFmtId="0" fontId="3" fillId="25" borderId="16" xfId="53" applyNumberFormat="1" applyFont="1" applyFill="1" applyBorder="1" applyAlignment="1" applyProtection="1">
      <alignment vertical="top" wrapText="1"/>
      <protection hidden="1"/>
    </xf>
    <xf numFmtId="49" fontId="3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3" applyNumberFormat="1" applyFont="1" applyFill="1" applyBorder="1" applyAlignment="1" applyProtection="1">
      <alignment wrapText="1"/>
      <protection hidden="1"/>
    </xf>
    <xf numFmtId="0" fontId="3" fillId="0" borderId="17" xfId="53" applyNumberFormat="1" applyFont="1" applyFill="1" applyBorder="1" applyAlignment="1" applyProtection="1">
      <alignment horizontal="right" wrapText="1"/>
      <protection hidden="1"/>
    </xf>
    <xf numFmtId="0" fontId="3" fillId="0" borderId="16" xfId="53" applyNumberFormat="1" applyFont="1" applyFill="1" applyBorder="1" applyAlignment="1" applyProtection="1">
      <alignment horizontal="right" wrapText="1"/>
      <protection hidden="1"/>
    </xf>
    <xf numFmtId="181" fontId="3" fillId="0" borderId="17" xfId="53" applyNumberFormat="1" applyFont="1" applyFill="1" applyBorder="1" applyAlignment="1" applyProtection="1">
      <alignment wrapText="1"/>
      <protection hidden="1"/>
    </xf>
    <xf numFmtId="182" fontId="6" fillId="0" borderId="17" xfId="53" applyNumberFormat="1" applyFont="1" applyFill="1" applyBorder="1" applyAlignment="1" applyProtection="1">
      <alignment/>
      <protection hidden="1"/>
    </xf>
    <xf numFmtId="0" fontId="12" fillId="0" borderId="0" xfId="53" applyFont="1">
      <alignment/>
      <protection/>
    </xf>
    <xf numFmtId="182" fontId="6" fillId="24" borderId="17" xfId="53" applyNumberFormat="1" applyFont="1" applyFill="1" applyBorder="1" applyAlignment="1" applyProtection="1">
      <alignment/>
      <protection hidden="1"/>
    </xf>
    <xf numFmtId="181" fontId="3" fillId="0" borderId="17" xfId="53" applyNumberFormat="1" applyFont="1" applyFill="1" applyBorder="1" applyAlignment="1" applyProtection="1">
      <alignment horizontal="right" wrapText="1"/>
      <protection hidden="1"/>
    </xf>
    <xf numFmtId="0" fontId="6" fillId="0" borderId="18" xfId="53" applyNumberFormat="1" applyFont="1" applyFill="1" applyBorder="1" applyAlignment="1" applyProtection="1">
      <alignment/>
      <protection hidden="1"/>
    </xf>
    <xf numFmtId="0" fontId="6" fillId="0" borderId="19" xfId="53" applyNumberFormat="1" applyFont="1" applyFill="1" applyBorder="1" applyAlignment="1" applyProtection="1">
      <alignment/>
      <protection hidden="1"/>
    </xf>
    <xf numFmtId="0" fontId="6" fillId="0" borderId="20" xfId="53" applyNumberFormat="1" applyFont="1" applyFill="1" applyBorder="1" applyAlignment="1" applyProtection="1">
      <alignment/>
      <protection hidden="1"/>
    </xf>
    <xf numFmtId="40" fontId="6" fillId="0" borderId="20" xfId="53" applyNumberFormat="1" applyFont="1" applyFill="1" applyBorder="1" applyAlignment="1" applyProtection="1">
      <alignment/>
      <protection hidden="1"/>
    </xf>
    <xf numFmtId="38" fontId="6" fillId="0" borderId="19" xfId="53" applyNumberFormat="1" applyFont="1" applyFill="1" applyBorder="1" applyAlignment="1" applyProtection="1">
      <alignment/>
      <protection hidden="1"/>
    </xf>
    <xf numFmtId="38" fontId="6" fillId="0" borderId="20" xfId="53" applyNumberFormat="1" applyFont="1" applyFill="1" applyBorder="1" applyAlignment="1" applyProtection="1">
      <alignment/>
      <protection hidden="1"/>
    </xf>
    <xf numFmtId="38" fontId="6" fillId="0" borderId="21" xfId="53" applyNumberFormat="1" applyFont="1" applyFill="1" applyBorder="1" applyAlignment="1" applyProtection="1">
      <alignment/>
      <protection hidden="1"/>
    </xf>
    <xf numFmtId="181" fontId="6" fillId="0" borderId="17" xfId="53" applyNumberFormat="1" applyFont="1" applyFill="1" applyBorder="1" applyAlignment="1" applyProtection="1">
      <alignment/>
      <protection hidden="1"/>
    </xf>
    <xf numFmtId="0" fontId="6" fillId="0" borderId="22" xfId="53" applyNumberFormat="1" applyFont="1" applyFill="1" applyBorder="1" applyAlignment="1" applyProtection="1">
      <alignment/>
      <protection hidden="1"/>
    </xf>
    <xf numFmtId="0" fontId="13" fillId="0" borderId="0" xfId="0" applyFont="1" applyAlignment="1">
      <alignment horizontal="right"/>
    </xf>
    <xf numFmtId="0" fontId="2" fillId="0" borderId="0" xfId="0" applyFont="1" applyAlignment="1">
      <alignment/>
    </xf>
    <xf numFmtId="0" fontId="15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/>
    </xf>
    <xf numFmtId="0" fontId="17" fillId="0" borderId="17" xfId="0" applyFont="1" applyBorder="1" applyAlignment="1">
      <alignment horizontal="center" wrapText="1"/>
    </xf>
    <xf numFmtId="0" fontId="15" fillId="7" borderId="17" xfId="0" applyFont="1" applyFill="1" applyBorder="1" applyAlignment="1">
      <alignment vertical="center" wrapText="1"/>
    </xf>
    <xf numFmtId="49" fontId="15" fillId="7" borderId="17" xfId="0" applyNumberFormat="1" applyFont="1" applyFill="1" applyBorder="1" applyAlignment="1">
      <alignment horizontal="center" vertical="center" wrapText="1"/>
    </xf>
    <xf numFmtId="180" fontId="15" fillId="7" borderId="17" xfId="0" applyNumberFormat="1" applyFont="1" applyFill="1" applyBorder="1" applyAlignment="1">
      <alignment horizontal="right" vertical="center" wrapText="1"/>
    </xf>
    <xf numFmtId="189" fontId="15" fillId="7" borderId="17" xfId="57" applyNumberFormat="1" applyFont="1" applyFill="1" applyBorder="1" applyAlignment="1">
      <alignment horizontal="right" vertical="center"/>
    </xf>
    <xf numFmtId="189" fontId="0" fillId="0" borderId="0" xfId="57" applyNumberFormat="1" applyFont="1" applyAlignment="1">
      <alignment/>
    </xf>
    <xf numFmtId="0" fontId="7" fillId="0" borderId="17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180" fontId="7" fillId="0" borderId="17" xfId="0" applyNumberFormat="1" applyFont="1" applyBorder="1" applyAlignment="1">
      <alignment horizontal="right" vertical="center" wrapText="1"/>
    </xf>
    <xf numFmtId="188" fontId="7" fillId="0" borderId="17" xfId="0" applyNumberFormat="1" applyFont="1" applyBorder="1" applyAlignment="1">
      <alignment vertical="center" wrapText="1"/>
    </xf>
    <xf numFmtId="189" fontId="3" fillId="0" borderId="17" xfId="57" applyNumberFormat="1" applyFont="1" applyBorder="1" applyAlignment="1">
      <alignment vertical="center" wrapText="1"/>
    </xf>
    <xf numFmtId="188" fontId="15" fillId="7" borderId="17" xfId="0" applyNumberFormat="1" applyFont="1" applyFill="1" applyBorder="1" applyAlignment="1">
      <alignment horizontal="right" vertical="center"/>
    </xf>
    <xf numFmtId="189" fontId="3" fillId="7" borderId="17" xfId="57" applyNumberFormat="1" applyFont="1" applyFill="1" applyBorder="1" applyAlignment="1">
      <alignment vertical="center" wrapText="1"/>
    </xf>
    <xf numFmtId="188" fontId="0" fillId="0" borderId="0" xfId="0" applyNumberFormat="1" applyAlignment="1">
      <alignment/>
    </xf>
    <xf numFmtId="0" fontId="15" fillId="11" borderId="17" xfId="0" applyFont="1" applyFill="1" applyBorder="1" applyAlignment="1">
      <alignment vertical="center"/>
    </xf>
    <xf numFmtId="180" fontId="15" fillId="11" borderId="17" xfId="0" applyNumberFormat="1" applyFont="1" applyFill="1" applyBorder="1" applyAlignment="1">
      <alignment horizontal="right" vertical="center" wrapText="1"/>
    </xf>
    <xf numFmtId="188" fontId="15" fillId="11" borderId="17" xfId="0" applyNumberFormat="1" applyFont="1" applyFill="1" applyBorder="1" applyAlignment="1">
      <alignment horizontal="right" vertical="center"/>
    </xf>
    <xf numFmtId="189" fontId="3" fillId="11" borderId="17" xfId="57" applyNumberFormat="1" applyFont="1" applyFill="1" applyBorder="1" applyAlignment="1">
      <alignment vertical="center" wrapText="1"/>
    </xf>
    <xf numFmtId="180" fontId="0" fillId="0" borderId="0" xfId="0" applyNumberFormat="1" applyAlignment="1">
      <alignment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180" fontId="0" fillId="0" borderId="25" xfId="0" applyNumberFormat="1" applyBorder="1" applyAlignment="1">
      <alignment horizontal="center"/>
    </xf>
    <xf numFmtId="0" fontId="0" fillId="0" borderId="17" xfId="0" applyBorder="1" applyAlignment="1">
      <alignment horizontal="left" wrapText="1"/>
    </xf>
    <xf numFmtId="180" fontId="0" fillId="0" borderId="17" xfId="0" applyNumberFormat="1" applyBorder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17" xfId="0" applyBorder="1" applyAlignment="1">
      <alignment horizontal="center" wrapText="1"/>
    </xf>
    <xf numFmtId="0" fontId="5" fillId="0" borderId="20" xfId="0" applyFont="1" applyBorder="1" applyAlignment="1">
      <alignment horizontal="left" wrapText="1"/>
    </xf>
    <xf numFmtId="180" fontId="5" fillId="0" borderId="20" xfId="0" applyNumberFormat="1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6" fillId="0" borderId="17" xfId="53" applyNumberFormat="1" applyFont="1" applyFill="1" applyBorder="1" applyAlignment="1" applyProtection="1">
      <alignment horizontal="right" wrapText="1"/>
      <protection hidden="1"/>
    </xf>
    <xf numFmtId="0" fontId="6" fillId="0" borderId="16" xfId="53" applyNumberFormat="1" applyFont="1" applyFill="1" applyBorder="1" applyAlignment="1" applyProtection="1">
      <alignment horizontal="right" wrapText="1"/>
      <protection hidden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2" fontId="2" fillId="0" borderId="0" xfId="52" applyNumberFormat="1" applyFont="1" applyFill="1" applyAlignment="1">
      <alignment horizontal="center" wrapText="1"/>
      <protection/>
    </xf>
    <xf numFmtId="0" fontId="0" fillId="0" borderId="0" xfId="0" applyAlignment="1">
      <alignment horizontal="center"/>
    </xf>
    <xf numFmtId="0" fontId="4" fillId="0" borderId="26" xfId="53" applyNumberFormat="1" applyFont="1" applyFill="1" applyBorder="1" applyAlignment="1" applyProtection="1">
      <alignment horizontal="center" vertical="top" wrapText="1"/>
      <protection hidden="1"/>
    </xf>
    <xf numFmtId="0" fontId="4" fillId="0" borderId="27" xfId="53" applyNumberFormat="1" applyFont="1" applyFill="1" applyBorder="1" applyAlignment="1" applyProtection="1">
      <alignment horizontal="center" vertical="top" wrapText="1"/>
      <protection hidden="1"/>
    </xf>
    <xf numFmtId="0" fontId="4" fillId="0" borderId="28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29" xfId="53" applyNumberFormat="1" applyFont="1" applyFill="1" applyBorder="1" applyAlignment="1" applyProtection="1">
      <alignment horizontal="center" vertical="center" wrapText="1"/>
      <protection hidden="1"/>
    </xf>
    <xf numFmtId="0" fontId="6" fillId="24" borderId="17" xfId="53" applyNumberFormat="1" applyFont="1" applyFill="1" applyBorder="1" applyAlignment="1" applyProtection="1">
      <alignment horizontal="right" wrapText="1"/>
      <protection hidden="1"/>
    </xf>
    <xf numFmtId="0" fontId="6" fillId="24" borderId="16" xfId="53" applyNumberFormat="1" applyFont="1" applyFill="1" applyBorder="1" applyAlignment="1" applyProtection="1">
      <alignment horizontal="right" wrapText="1"/>
      <protection hidden="1"/>
    </xf>
    <xf numFmtId="180" fontId="11" fillId="0" borderId="30" xfId="0" applyNumberFormat="1" applyFont="1" applyFill="1" applyBorder="1" applyAlignment="1">
      <alignment horizontal="center" vertical="center" wrapText="1"/>
    </xf>
    <xf numFmtId="180" fontId="11" fillId="0" borderId="31" xfId="0" applyNumberFormat="1" applyFont="1" applyFill="1" applyBorder="1" applyAlignment="1">
      <alignment horizontal="center" vertical="center" wrapText="1"/>
    </xf>
    <xf numFmtId="0" fontId="5" fillId="0" borderId="0" xfId="53" applyNumberFormat="1" applyFont="1" applyFill="1" applyAlignment="1" applyProtection="1">
      <alignment horizontal="center" wrapText="1"/>
      <protection hidden="1"/>
    </xf>
    <xf numFmtId="0" fontId="3" fillId="25" borderId="17" xfId="53" applyNumberFormat="1" applyFont="1" applyFill="1" applyBorder="1" applyAlignment="1" applyProtection="1">
      <alignment horizontal="right" wrapText="1"/>
      <protection hidden="1"/>
    </xf>
    <xf numFmtId="0" fontId="3" fillId="25" borderId="16" xfId="53" applyNumberFormat="1" applyFont="1" applyFill="1" applyBorder="1" applyAlignment="1" applyProtection="1">
      <alignment horizontal="right" wrapText="1"/>
      <protection hidden="1"/>
    </xf>
    <xf numFmtId="0" fontId="6" fillId="0" borderId="17" xfId="53" applyNumberFormat="1" applyFont="1" applyFill="1" applyBorder="1" applyAlignment="1" applyProtection="1">
      <alignment horizontal="right" wrapText="1"/>
      <protection hidden="1"/>
    </xf>
    <xf numFmtId="0" fontId="6" fillId="0" borderId="16" xfId="53" applyNumberFormat="1" applyFont="1" applyFill="1" applyBorder="1" applyAlignment="1" applyProtection="1">
      <alignment horizontal="right" wrapText="1"/>
      <protection hidden="1"/>
    </xf>
    <xf numFmtId="0" fontId="6" fillId="25" borderId="17" xfId="53" applyNumberFormat="1" applyFont="1" applyFill="1" applyBorder="1" applyAlignment="1" applyProtection="1">
      <alignment horizontal="right" wrapText="1"/>
      <protection hidden="1"/>
    </xf>
    <xf numFmtId="0" fontId="6" fillId="25" borderId="16" xfId="53" applyNumberFormat="1" applyFont="1" applyFill="1" applyBorder="1" applyAlignment="1" applyProtection="1">
      <alignment horizontal="right" wrapText="1"/>
      <protection hidden="1"/>
    </xf>
    <xf numFmtId="0" fontId="6" fillId="25" borderId="32" xfId="53" applyNumberFormat="1" applyFont="1" applyFill="1" applyBorder="1" applyAlignment="1" applyProtection="1">
      <alignment horizontal="right" wrapText="1"/>
      <protection hidden="1"/>
    </xf>
    <xf numFmtId="0" fontId="3" fillId="0" borderId="17" xfId="53" applyNumberFormat="1" applyFont="1" applyFill="1" applyBorder="1" applyAlignment="1" applyProtection="1">
      <alignment horizontal="right" wrapText="1"/>
      <protection hidden="1"/>
    </xf>
    <xf numFmtId="0" fontId="3" fillId="0" borderId="16" xfId="53" applyNumberFormat="1" applyFont="1" applyFill="1" applyBorder="1" applyAlignment="1" applyProtection="1">
      <alignment horizontal="right" wrapText="1"/>
      <protection hidden="1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right"/>
    </xf>
    <xf numFmtId="0" fontId="18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0;&#1093;&#1072;&#1081;&#1083;&#1086;&#1074;&#1072;%20&#1054;_&#1043;_\&#1050;&#1086;&#1087;&#1080;&#1103;%20&#1087;&#1088;&#1080;&#1083;&#1086;&#1078;&#1077;&#1085;&#1080;&#1103;%20&#1089;%201%20&#1087;&#1086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доходы)"/>
      <sheetName val="приложение 1"/>
      <sheetName val="приложение 2"/>
      <sheetName val="прил.1"/>
      <sheetName val="прил.2"/>
      <sheetName val="прил.3"/>
      <sheetName val="прил.4"/>
      <sheetName val="прил.5"/>
      <sheetName val="Приложение 4 (источники)"/>
    </sheetNames>
    <sheetDataSet>
      <sheetData sheetId="6">
        <row r="34">
          <cell r="H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zoomScalePageLayoutView="0" workbookViewId="0" topLeftCell="A1">
      <selection activeCell="D94" sqref="D94"/>
    </sheetView>
  </sheetViews>
  <sheetFormatPr defaultColWidth="9.140625" defaultRowHeight="12.75"/>
  <cols>
    <col min="1" max="1" width="73.57421875" style="49" customWidth="1"/>
    <col min="2" max="2" width="22.8515625" style="50" bestFit="1" customWidth="1"/>
    <col min="3" max="4" width="11.7109375" style="51" customWidth="1"/>
    <col min="5" max="5" width="10.57421875" style="52" bestFit="1" customWidth="1"/>
    <col min="6" max="16384" width="9.140625" style="41" customWidth="1"/>
  </cols>
  <sheetData>
    <row r="1" spans="3:5" ht="12.75">
      <c r="C1"/>
      <c r="D1"/>
      <c r="E1" s="88" t="s">
        <v>49</v>
      </c>
    </row>
    <row r="2" spans="3:5" ht="12.75">
      <c r="C2"/>
      <c r="D2"/>
      <c r="E2" s="88" t="s">
        <v>557</v>
      </c>
    </row>
    <row r="3" spans="3:5" ht="12.75">
      <c r="C3"/>
      <c r="D3"/>
      <c r="E3" s="88" t="s">
        <v>331</v>
      </c>
    </row>
    <row r="4" spans="3:5" ht="12.75">
      <c r="C4"/>
      <c r="D4"/>
      <c r="E4" s="88" t="s">
        <v>344</v>
      </c>
    </row>
    <row r="5" spans="3:5" ht="12.75">
      <c r="C5"/>
      <c r="D5" s="131" t="s">
        <v>67</v>
      </c>
      <c r="E5" s="131"/>
    </row>
    <row r="6" spans="1:7" s="36" customFormat="1" ht="12.75">
      <c r="A6" s="31"/>
      <c r="B6" s="32"/>
      <c r="C6" s="32"/>
      <c r="D6" s="33"/>
      <c r="E6" s="34" t="s">
        <v>68</v>
      </c>
      <c r="F6" s="35"/>
      <c r="G6" s="35"/>
    </row>
    <row r="7" spans="1:9" s="38" customFormat="1" ht="30.75" customHeight="1">
      <c r="A7" s="130" t="s">
        <v>70</v>
      </c>
      <c r="B7" s="130"/>
      <c r="C7" s="130"/>
      <c r="D7" s="130"/>
      <c r="E7" s="130"/>
      <c r="F7" s="37"/>
      <c r="G7" s="37"/>
      <c r="I7" s="125"/>
    </row>
    <row r="8" spans="1:7" ht="12.75">
      <c r="A8" s="31"/>
      <c r="B8" s="39"/>
      <c r="C8" s="40"/>
      <c r="D8" s="40"/>
      <c r="E8" s="40" t="s">
        <v>50</v>
      </c>
      <c r="F8" s="37"/>
      <c r="G8" s="37"/>
    </row>
    <row r="9" spans="1:5" s="38" customFormat="1" ht="21">
      <c r="A9" s="42" t="s">
        <v>51</v>
      </c>
      <c r="B9" s="43" t="s">
        <v>52</v>
      </c>
      <c r="C9" s="44" t="s">
        <v>53</v>
      </c>
      <c r="D9" s="44" t="s">
        <v>54</v>
      </c>
      <c r="E9" s="44" t="s">
        <v>55</v>
      </c>
    </row>
    <row r="10" spans="1:5" ht="12.75">
      <c r="A10" s="45" t="s">
        <v>56</v>
      </c>
      <c r="B10" s="46" t="s">
        <v>57</v>
      </c>
      <c r="C10" s="47">
        <f>C11+C69</f>
        <v>42989795</v>
      </c>
      <c r="D10" s="47">
        <f>D11+D69</f>
        <v>35475504.47</v>
      </c>
      <c r="E10" s="48">
        <f>D10/C10*100</f>
        <v>82.52075747279093</v>
      </c>
    </row>
    <row r="11" spans="1:6" ht="12.75">
      <c r="A11" s="45" t="s">
        <v>58</v>
      </c>
      <c r="B11" s="46" t="s">
        <v>59</v>
      </c>
      <c r="C11" s="47">
        <f>C12+C18+C25+C33+C36+C40+C49+C56+C63+C66</f>
        <v>4012219.66</v>
      </c>
      <c r="D11" s="47">
        <f>D12+D18+D25+D33+D36+D40+D49+D56+D63+D66</f>
        <v>3228269.78</v>
      </c>
      <c r="E11" s="48">
        <f aca="true" t="shared" si="0" ref="E11:E48">D11/C11*100</f>
        <v>80.46094315783297</v>
      </c>
      <c r="F11" s="53"/>
    </row>
    <row r="12" spans="1:5" ht="12.75">
      <c r="A12" s="45" t="s">
        <v>60</v>
      </c>
      <c r="B12" s="46" t="s">
        <v>61</v>
      </c>
      <c r="C12" s="47">
        <f>C13</f>
        <v>2412900</v>
      </c>
      <c r="D12" s="47">
        <f>D13</f>
        <v>1685838.51</v>
      </c>
      <c r="E12" s="48">
        <f t="shared" si="0"/>
        <v>69.86773218948153</v>
      </c>
    </row>
    <row r="13" spans="1:5" ht="12.75">
      <c r="A13" s="45" t="s">
        <v>62</v>
      </c>
      <c r="B13" s="46" t="s">
        <v>63</v>
      </c>
      <c r="C13" s="47">
        <f>C14+C15+C16+C17</f>
        <v>2412900</v>
      </c>
      <c r="D13" s="47">
        <f>D14+D15+D16+D17</f>
        <v>1685838.51</v>
      </c>
      <c r="E13" s="48">
        <f t="shared" si="0"/>
        <v>69.86773218948153</v>
      </c>
    </row>
    <row r="14" spans="1:5" ht="39" customHeight="1">
      <c r="A14" s="45" t="s">
        <v>64</v>
      </c>
      <c r="B14" s="46" t="s">
        <v>65</v>
      </c>
      <c r="C14" s="47">
        <v>2412900</v>
      </c>
      <c r="D14" s="47">
        <v>1684128.68</v>
      </c>
      <c r="E14" s="48">
        <f t="shared" si="0"/>
        <v>69.79687015624351</v>
      </c>
    </row>
    <row r="15" spans="1:5" ht="0.75" customHeight="1">
      <c r="A15" s="45" t="s">
        <v>66</v>
      </c>
      <c r="B15" s="46" t="s">
        <v>256</v>
      </c>
      <c r="C15" s="47">
        <v>0</v>
      </c>
      <c r="D15" s="47">
        <v>0</v>
      </c>
      <c r="E15" s="48" t="e">
        <f t="shared" si="0"/>
        <v>#DIV/0!</v>
      </c>
    </row>
    <row r="16" spans="1:5" ht="24" customHeight="1">
      <c r="A16" s="45" t="s">
        <v>257</v>
      </c>
      <c r="B16" s="46" t="s">
        <v>258</v>
      </c>
      <c r="C16" s="47">
        <v>0</v>
      </c>
      <c r="D16" s="47">
        <v>1709.83</v>
      </c>
      <c r="E16" s="48" t="e">
        <f t="shared" si="0"/>
        <v>#DIV/0!</v>
      </c>
    </row>
    <row r="17" spans="1:5" ht="45" hidden="1">
      <c r="A17" s="45" t="s">
        <v>259</v>
      </c>
      <c r="B17" s="46" t="s">
        <v>260</v>
      </c>
      <c r="C17" s="47"/>
      <c r="D17" s="47"/>
      <c r="E17" s="48" t="e">
        <f t="shared" si="0"/>
        <v>#DIV/0!</v>
      </c>
    </row>
    <row r="18" spans="1:5" ht="12.75">
      <c r="A18" s="45" t="s">
        <v>261</v>
      </c>
      <c r="B18" s="46" t="s">
        <v>262</v>
      </c>
      <c r="C18" s="47">
        <f>C19+C22</f>
        <v>246300</v>
      </c>
      <c r="D18" s="47">
        <f>D19+D22</f>
        <v>203319.5</v>
      </c>
      <c r="E18" s="48">
        <f t="shared" si="0"/>
        <v>82.54953308972797</v>
      </c>
    </row>
    <row r="19" spans="1:5" ht="12.75" customHeight="1">
      <c r="A19" s="45" t="s">
        <v>270</v>
      </c>
      <c r="B19" s="46" t="s">
        <v>273</v>
      </c>
      <c r="C19" s="47">
        <f>C20+C21</f>
        <v>246300</v>
      </c>
      <c r="D19" s="47">
        <f>D20+D21</f>
        <v>203319.5</v>
      </c>
      <c r="E19" s="48">
        <f t="shared" si="0"/>
        <v>82.54953308972797</v>
      </c>
    </row>
    <row r="20" spans="1:5" ht="16.5" customHeight="1">
      <c r="A20" s="45" t="s">
        <v>270</v>
      </c>
      <c r="B20" s="46" t="s">
        <v>274</v>
      </c>
      <c r="C20" s="47">
        <v>246300</v>
      </c>
      <c r="D20" s="47">
        <v>202784.68</v>
      </c>
      <c r="E20" s="48">
        <f t="shared" si="0"/>
        <v>82.33239139261063</v>
      </c>
    </row>
    <row r="21" spans="1:5" ht="24.75" customHeight="1">
      <c r="A21" s="45" t="s">
        <v>275</v>
      </c>
      <c r="B21" s="46" t="s">
        <v>276</v>
      </c>
      <c r="C21" s="47">
        <v>0</v>
      </c>
      <c r="D21" s="47">
        <v>534.82</v>
      </c>
      <c r="E21" s="48" t="e">
        <f t="shared" si="0"/>
        <v>#DIV/0!</v>
      </c>
    </row>
    <row r="22" spans="1:5" ht="12.75">
      <c r="A22" s="45" t="s">
        <v>277</v>
      </c>
      <c r="B22" s="46" t="s">
        <v>278</v>
      </c>
      <c r="C22" s="47">
        <f>C23+C24</f>
        <v>0</v>
      </c>
      <c r="D22" s="47">
        <f>D23+D24</f>
        <v>0</v>
      </c>
      <c r="E22" s="48" t="e">
        <f t="shared" si="0"/>
        <v>#DIV/0!</v>
      </c>
    </row>
    <row r="23" spans="1:5" ht="12.75">
      <c r="A23" s="45" t="s">
        <v>277</v>
      </c>
      <c r="B23" s="46" t="s">
        <v>279</v>
      </c>
      <c r="C23" s="47">
        <v>0</v>
      </c>
      <c r="D23" s="47">
        <v>0</v>
      </c>
      <c r="E23" s="48" t="e">
        <f t="shared" si="0"/>
        <v>#DIV/0!</v>
      </c>
    </row>
    <row r="24" spans="1:5" ht="14.25" customHeight="1">
      <c r="A24" s="45" t="s">
        <v>280</v>
      </c>
      <c r="B24" s="46" t="s">
        <v>281</v>
      </c>
      <c r="C24" s="47">
        <v>0</v>
      </c>
      <c r="D24" s="47">
        <v>0</v>
      </c>
      <c r="E24" s="48" t="e">
        <f t="shared" si="0"/>
        <v>#DIV/0!</v>
      </c>
    </row>
    <row r="25" spans="1:5" ht="12.75">
      <c r="A25" s="45" t="s">
        <v>282</v>
      </c>
      <c r="B25" s="46" t="s">
        <v>283</v>
      </c>
      <c r="C25" s="47">
        <f>C26+C28</f>
        <v>428900</v>
      </c>
      <c r="D25" s="47">
        <f>D26+D28</f>
        <v>465389.7</v>
      </c>
      <c r="E25" s="48">
        <f t="shared" si="0"/>
        <v>108.50774073210539</v>
      </c>
    </row>
    <row r="26" spans="1:5" ht="12.75">
      <c r="A26" s="45" t="s">
        <v>284</v>
      </c>
      <c r="B26" s="46" t="s">
        <v>285</v>
      </c>
      <c r="C26" s="47">
        <f>C27</f>
        <v>299700</v>
      </c>
      <c r="D26" s="47">
        <f>D27</f>
        <v>289356.63</v>
      </c>
      <c r="E26" s="48">
        <f t="shared" si="0"/>
        <v>96.54875875875875</v>
      </c>
    </row>
    <row r="27" spans="1:5" ht="24" customHeight="1">
      <c r="A27" s="45" t="s">
        <v>286</v>
      </c>
      <c r="B27" s="46" t="s">
        <v>558</v>
      </c>
      <c r="C27" s="47">
        <v>299700</v>
      </c>
      <c r="D27" s="47">
        <v>289356.63</v>
      </c>
      <c r="E27" s="48">
        <f t="shared" si="0"/>
        <v>96.54875875875875</v>
      </c>
    </row>
    <row r="28" spans="1:5" ht="12.75">
      <c r="A28" s="45" t="s">
        <v>290</v>
      </c>
      <c r="B28" s="46" t="s">
        <v>291</v>
      </c>
      <c r="C28" s="47">
        <f>C29+C31</f>
        <v>129200</v>
      </c>
      <c r="D28" s="47">
        <f>D29+D31</f>
        <v>176033.07</v>
      </c>
      <c r="E28" s="48">
        <f t="shared" si="0"/>
        <v>136.24850619195047</v>
      </c>
    </row>
    <row r="29" spans="1:5" ht="24" customHeight="1">
      <c r="A29" s="45" t="s">
        <v>560</v>
      </c>
      <c r="B29" s="46" t="s">
        <v>559</v>
      </c>
      <c r="C29" s="47">
        <f>C30</f>
        <v>128200</v>
      </c>
      <c r="D29" s="47">
        <f>D30</f>
        <v>99690.79</v>
      </c>
      <c r="E29" s="48">
        <f t="shared" si="0"/>
        <v>77.76192667706707</v>
      </c>
    </row>
    <row r="30" spans="1:5" ht="35.25" customHeight="1">
      <c r="A30" s="45" t="s">
        <v>562</v>
      </c>
      <c r="B30" s="46" t="s">
        <v>561</v>
      </c>
      <c r="C30" s="47">
        <v>128200</v>
      </c>
      <c r="D30" s="47">
        <v>99690.79</v>
      </c>
      <c r="E30" s="48">
        <f t="shared" si="0"/>
        <v>77.76192667706707</v>
      </c>
    </row>
    <row r="31" spans="1:5" ht="24.75" customHeight="1">
      <c r="A31" s="45" t="s">
        <v>292</v>
      </c>
      <c r="B31" s="46" t="s">
        <v>293</v>
      </c>
      <c r="C31" s="47">
        <f>C32</f>
        <v>1000</v>
      </c>
      <c r="D31" s="47">
        <f>D32</f>
        <v>76342.28</v>
      </c>
      <c r="E31" s="48">
        <f t="shared" si="0"/>
        <v>7634.228</v>
      </c>
    </row>
    <row r="32" spans="1:5" ht="34.5" customHeight="1">
      <c r="A32" s="45" t="s">
        <v>563</v>
      </c>
      <c r="B32" s="46" t="s">
        <v>564</v>
      </c>
      <c r="C32" s="47">
        <v>1000</v>
      </c>
      <c r="D32" s="47">
        <v>76342.28</v>
      </c>
      <c r="E32" s="48">
        <f t="shared" si="0"/>
        <v>7634.228</v>
      </c>
    </row>
    <row r="33" spans="1:5" ht="12.75">
      <c r="A33" s="45" t="s">
        <v>294</v>
      </c>
      <c r="B33" s="46" t="s">
        <v>295</v>
      </c>
      <c r="C33" s="47">
        <f>C34</f>
        <v>120800</v>
      </c>
      <c r="D33" s="47">
        <f>D34</f>
        <v>117449.76</v>
      </c>
      <c r="E33" s="48">
        <f t="shared" si="0"/>
        <v>97.22662251655628</v>
      </c>
    </row>
    <row r="34" spans="1:5" ht="24" customHeight="1">
      <c r="A34" s="45" t="s">
        <v>0</v>
      </c>
      <c r="B34" s="46" t="s">
        <v>565</v>
      </c>
      <c r="C34" s="47">
        <f>C35</f>
        <v>120800</v>
      </c>
      <c r="D34" s="47">
        <f>D35</f>
        <v>117449.76</v>
      </c>
      <c r="E34" s="48">
        <f t="shared" si="0"/>
        <v>97.22662251655628</v>
      </c>
    </row>
    <row r="35" spans="1:5" ht="33.75" customHeight="1">
      <c r="A35" s="45" t="s">
        <v>1</v>
      </c>
      <c r="B35" s="46" t="s">
        <v>2</v>
      </c>
      <c r="C35" s="47">
        <v>120800</v>
      </c>
      <c r="D35" s="47">
        <v>117449.76</v>
      </c>
      <c r="E35" s="48">
        <f t="shared" si="0"/>
        <v>97.22662251655628</v>
      </c>
    </row>
    <row r="36" spans="1:5" ht="21.75" customHeight="1">
      <c r="A36" s="45" t="s">
        <v>298</v>
      </c>
      <c r="B36" s="46" t="s">
        <v>299</v>
      </c>
      <c r="C36" s="47">
        <f aca="true" t="shared" si="1" ref="C36:D38">C37</f>
        <v>0</v>
      </c>
      <c r="D36" s="47">
        <f>D37+D39</f>
        <v>52.17</v>
      </c>
      <c r="E36" s="48" t="e">
        <f t="shared" si="0"/>
        <v>#DIV/0!</v>
      </c>
    </row>
    <row r="37" spans="1:5" ht="0.75" customHeight="1">
      <c r="A37" s="45" t="s">
        <v>4</v>
      </c>
      <c r="B37" s="46" t="s">
        <v>3</v>
      </c>
      <c r="C37" s="47">
        <f t="shared" si="1"/>
        <v>0</v>
      </c>
      <c r="D37" s="47">
        <f t="shared" si="1"/>
        <v>0</v>
      </c>
      <c r="E37" s="48" t="e">
        <f t="shared" si="0"/>
        <v>#DIV/0!</v>
      </c>
    </row>
    <row r="38" spans="1:5" ht="14.25" customHeight="1" hidden="1">
      <c r="A38" s="45" t="s">
        <v>6</v>
      </c>
      <c r="B38" s="46" t="s">
        <v>5</v>
      </c>
      <c r="C38" s="47">
        <f t="shared" si="1"/>
        <v>0</v>
      </c>
      <c r="D38" s="47">
        <v>0</v>
      </c>
      <c r="E38" s="48" t="e">
        <f t="shared" si="0"/>
        <v>#DIV/0!</v>
      </c>
    </row>
    <row r="39" spans="1:5" ht="25.5" customHeight="1">
      <c r="A39" s="45" t="s">
        <v>8</v>
      </c>
      <c r="B39" s="46" t="s">
        <v>7</v>
      </c>
      <c r="C39" s="47">
        <v>0</v>
      </c>
      <c r="D39" s="47">
        <v>52.17</v>
      </c>
      <c r="E39" s="48" t="e">
        <f t="shared" si="0"/>
        <v>#DIV/0!</v>
      </c>
    </row>
    <row r="40" spans="1:5" ht="25.5" customHeight="1">
      <c r="A40" s="45" t="s">
        <v>300</v>
      </c>
      <c r="B40" s="46" t="s">
        <v>301</v>
      </c>
      <c r="C40" s="47">
        <f>C41+C46</f>
        <v>571319.6599999999</v>
      </c>
      <c r="D40" s="47">
        <f>D41+D46</f>
        <v>574293.37</v>
      </c>
      <c r="E40" s="48">
        <f t="shared" si="0"/>
        <v>100.52049845440294</v>
      </c>
    </row>
    <row r="41" spans="1:5" ht="50.25" customHeight="1">
      <c r="A41" s="45" t="s">
        <v>304</v>
      </c>
      <c r="B41" s="46" t="s">
        <v>305</v>
      </c>
      <c r="C41" s="47">
        <f>C42+C44</f>
        <v>332919.66</v>
      </c>
      <c r="D41" s="47">
        <f>D42+D44</f>
        <v>330710.86</v>
      </c>
      <c r="E41" s="48">
        <f t="shared" si="0"/>
        <v>99.33653662868693</v>
      </c>
    </row>
    <row r="42" spans="1:5" ht="33.75" customHeight="1">
      <c r="A42" s="45" t="s">
        <v>306</v>
      </c>
      <c r="B42" s="46" t="s">
        <v>307</v>
      </c>
      <c r="C42" s="47">
        <f>C43</f>
        <v>64000</v>
      </c>
      <c r="D42" s="47">
        <f>D43</f>
        <v>37384.25</v>
      </c>
      <c r="E42" s="48">
        <f t="shared" si="0"/>
        <v>58.412890625</v>
      </c>
    </row>
    <row r="43" spans="1:5" ht="38.25" customHeight="1">
      <c r="A43" s="45" t="s">
        <v>313</v>
      </c>
      <c r="B43" s="46" t="s">
        <v>314</v>
      </c>
      <c r="C43" s="47">
        <v>64000</v>
      </c>
      <c r="D43" s="47">
        <v>37384.25</v>
      </c>
      <c r="E43" s="48">
        <f t="shared" si="0"/>
        <v>58.412890625</v>
      </c>
    </row>
    <row r="44" spans="1:5" ht="33" customHeight="1">
      <c r="A44" s="45" t="s">
        <v>315</v>
      </c>
      <c r="B44" s="46" t="s">
        <v>316</v>
      </c>
      <c r="C44" s="47">
        <f>C45</f>
        <v>268919.66</v>
      </c>
      <c r="D44" s="47">
        <f>D45</f>
        <v>293326.61</v>
      </c>
      <c r="E44" s="48">
        <f t="shared" si="0"/>
        <v>109.07592624503542</v>
      </c>
    </row>
    <row r="45" spans="1:5" ht="33" customHeight="1">
      <c r="A45" s="45" t="s">
        <v>10</v>
      </c>
      <c r="B45" s="46" t="s">
        <v>9</v>
      </c>
      <c r="C45" s="47">
        <v>268919.66</v>
      </c>
      <c r="D45" s="47">
        <v>293326.61</v>
      </c>
      <c r="E45" s="48">
        <f t="shared" si="0"/>
        <v>109.07592624503542</v>
      </c>
    </row>
    <row r="46" spans="1:5" ht="35.25" customHeight="1">
      <c r="A46" s="45" t="s">
        <v>134</v>
      </c>
      <c r="B46" s="46" t="s">
        <v>135</v>
      </c>
      <c r="C46" s="47">
        <f>C47</f>
        <v>238400</v>
      </c>
      <c r="D46" s="47">
        <f>D47</f>
        <v>243582.51</v>
      </c>
      <c r="E46" s="48">
        <f t="shared" si="0"/>
        <v>102.1738716442953</v>
      </c>
    </row>
    <row r="47" spans="1:5" ht="37.5" customHeight="1">
      <c r="A47" s="45" t="s">
        <v>136</v>
      </c>
      <c r="B47" s="46" t="s">
        <v>137</v>
      </c>
      <c r="C47" s="47">
        <f>C48</f>
        <v>238400</v>
      </c>
      <c r="D47" s="47">
        <f>D48</f>
        <v>243582.51</v>
      </c>
      <c r="E47" s="48">
        <f t="shared" si="0"/>
        <v>102.1738716442953</v>
      </c>
    </row>
    <row r="48" spans="1:5" ht="33" customHeight="1">
      <c r="A48" s="45" t="s">
        <v>12</v>
      </c>
      <c r="B48" s="46" t="s">
        <v>11</v>
      </c>
      <c r="C48" s="47">
        <v>238400</v>
      </c>
      <c r="D48" s="47">
        <v>243582.51</v>
      </c>
      <c r="E48" s="48">
        <f t="shared" si="0"/>
        <v>102.1738716442953</v>
      </c>
    </row>
    <row r="49" spans="1:5" ht="23.25" customHeight="1">
      <c r="A49" s="45" t="s">
        <v>145</v>
      </c>
      <c r="B49" s="46" t="s">
        <v>146</v>
      </c>
      <c r="C49" s="47">
        <f>C50+C53</f>
        <v>215000</v>
      </c>
      <c r="D49" s="47">
        <f>D50+D53</f>
        <v>119000</v>
      </c>
      <c r="E49" s="48">
        <f aca="true" t="shared" si="2" ref="E49:E65">D49/C49*100</f>
        <v>55.348837209302324</v>
      </c>
    </row>
    <row r="50" spans="1:5" ht="12.75">
      <c r="A50" s="45" t="s">
        <v>147</v>
      </c>
      <c r="B50" s="46" t="s">
        <v>148</v>
      </c>
      <c r="C50" s="47">
        <f>C51</f>
        <v>215000</v>
      </c>
      <c r="D50" s="47">
        <f>D51</f>
        <v>119000</v>
      </c>
      <c r="E50" s="48">
        <f t="shared" si="2"/>
        <v>55.348837209302324</v>
      </c>
    </row>
    <row r="51" spans="1:5" ht="12.75">
      <c r="A51" s="45" t="s">
        <v>149</v>
      </c>
      <c r="B51" s="46" t="s">
        <v>150</v>
      </c>
      <c r="C51" s="47">
        <f>C52</f>
        <v>215000</v>
      </c>
      <c r="D51" s="47">
        <f>D52</f>
        <v>119000</v>
      </c>
      <c r="E51" s="48">
        <f t="shared" si="2"/>
        <v>55.348837209302324</v>
      </c>
    </row>
    <row r="52" spans="1:5" ht="12.75" customHeight="1">
      <c r="A52" s="45" t="s">
        <v>14</v>
      </c>
      <c r="B52" s="46" t="s">
        <v>13</v>
      </c>
      <c r="C52" s="47">
        <v>215000</v>
      </c>
      <c r="D52" s="47">
        <v>119000</v>
      </c>
      <c r="E52" s="48">
        <f t="shared" si="2"/>
        <v>55.348837209302324</v>
      </c>
    </row>
    <row r="53" spans="1:5" ht="12.75" hidden="1">
      <c r="A53" s="45" t="s">
        <v>151</v>
      </c>
      <c r="B53" s="46" t="s">
        <v>152</v>
      </c>
      <c r="C53" s="47">
        <f>C54</f>
        <v>0</v>
      </c>
      <c r="D53" s="47">
        <f>D54</f>
        <v>0</v>
      </c>
      <c r="E53" s="48" t="e">
        <f t="shared" si="2"/>
        <v>#DIV/0!</v>
      </c>
    </row>
    <row r="54" spans="1:5" ht="15" customHeight="1" hidden="1">
      <c r="A54" s="45" t="s">
        <v>153</v>
      </c>
      <c r="B54" s="46" t="s">
        <v>154</v>
      </c>
      <c r="C54" s="47">
        <f>C55</f>
        <v>0</v>
      </c>
      <c r="D54" s="47">
        <f>D55</f>
        <v>0</v>
      </c>
      <c r="E54" s="48" t="e">
        <f t="shared" si="2"/>
        <v>#DIV/0!</v>
      </c>
    </row>
    <row r="55" spans="1:5" ht="14.25" customHeight="1" hidden="1">
      <c r="A55" s="45" t="s">
        <v>16</v>
      </c>
      <c r="B55" s="46" t="s">
        <v>15</v>
      </c>
      <c r="C55" s="47">
        <v>0</v>
      </c>
      <c r="D55" s="47">
        <v>0</v>
      </c>
      <c r="E55" s="48" t="e">
        <f t="shared" si="2"/>
        <v>#DIV/0!</v>
      </c>
    </row>
    <row r="56" spans="1:5" ht="15" customHeight="1">
      <c r="A56" s="45" t="s">
        <v>155</v>
      </c>
      <c r="B56" s="46" t="s">
        <v>156</v>
      </c>
      <c r="C56" s="47">
        <f>C57+C60</f>
        <v>17000</v>
      </c>
      <c r="D56" s="47">
        <f>D57+D60</f>
        <v>62726.770000000004</v>
      </c>
      <c r="E56" s="48">
        <f t="shared" si="2"/>
        <v>368.981</v>
      </c>
    </row>
    <row r="57" spans="1:5" ht="36" customHeight="1" hidden="1">
      <c r="A57" s="45" t="s">
        <v>159</v>
      </c>
      <c r="B57" s="46" t="s">
        <v>160</v>
      </c>
      <c r="C57" s="47">
        <f>C58</f>
        <v>0</v>
      </c>
      <c r="D57" s="47">
        <f>D58</f>
        <v>52500</v>
      </c>
      <c r="E57" s="48" t="e">
        <f t="shared" si="2"/>
        <v>#DIV/0!</v>
      </c>
    </row>
    <row r="58" spans="1:5" ht="45.75" customHeight="1" hidden="1">
      <c r="A58" s="45" t="s">
        <v>18</v>
      </c>
      <c r="B58" s="46" t="s">
        <v>17</v>
      </c>
      <c r="C58" s="47">
        <f>C59</f>
        <v>0</v>
      </c>
      <c r="D58" s="47">
        <f>D59</f>
        <v>52500</v>
      </c>
      <c r="E58" s="48" t="e">
        <f t="shared" si="2"/>
        <v>#DIV/0!</v>
      </c>
    </row>
    <row r="59" spans="1:5" ht="45.75" customHeight="1">
      <c r="A59" s="45" t="s">
        <v>272</v>
      </c>
      <c r="B59" s="46" t="s">
        <v>19</v>
      </c>
      <c r="C59" s="47">
        <v>0</v>
      </c>
      <c r="D59" s="47">
        <v>52500</v>
      </c>
      <c r="E59" s="48" t="e">
        <f t="shared" si="2"/>
        <v>#DIV/0!</v>
      </c>
    </row>
    <row r="60" spans="1:5" ht="24" customHeight="1">
      <c r="A60" s="45" t="s">
        <v>161</v>
      </c>
      <c r="B60" s="46" t="s">
        <v>162</v>
      </c>
      <c r="C60" s="47">
        <f>C61</f>
        <v>17000</v>
      </c>
      <c r="D60" s="47">
        <f>D61</f>
        <v>10226.77</v>
      </c>
      <c r="E60" s="48">
        <f t="shared" si="2"/>
        <v>60.1574705882353</v>
      </c>
    </row>
    <row r="61" spans="1:5" ht="24.75" customHeight="1">
      <c r="A61" s="45" t="s">
        <v>163</v>
      </c>
      <c r="B61" s="46" t="s">
        <v>164</v>
      </c>
      <c r="C61" s="47">
        <f>C62</f>
        <v>17000</v>
      </c>
      <c r="D61" s="47">
        <f>D62</f>
        <v>10226.77</v>
      </c>
      <c r="E61" s="48">
        <f t="shared" si="2"/>
        <v>60.1574705882353</v>
      </c>
    </row>
    <row r="62" spans="1:5" ht="26.25" customHeight="1">
      <c r="A62" s="45" t="s">
        <v>165</v>
      </c>
      <c r="B62" s="46" t="s">
        <v>166</v>
      </c>
      <c r="C62" s="47">
        <v>17000</v>
      </c>
      <c r="D62" s="47">
        <v>10226.77</v>
      </c>
      <c r="E62" s="48">
        <f t="shared" si="2"/>
        <v>60.1574705882353</v>
      </c>
    </row>
    <row r="63" spans="1:5" ht="12.75">
      <c r="A63" s="45" t="s">
        <v>170</v>
      </c>
      <c r="B63" s="46" t="s">
        <v>171</v>
      </c>
      <c r="C63" s="47">
        <f>C64</f>
        <v>0</v>
      </c>
      <c r="D63" s="47">
        <f>D64</f>
        <v>0</v>
      </c>
      <c r="E63" s="48" t="e">
        <f t="shared" si="2"/>
        <v>#DIV/0!</v>
      </c>
    </row>
    <row r="64" spans="1:5" ht="24.75" customHeight="1" hidden="1">
      <c r="A64" s="45" t="s">
        <v>184</v>
      </c>
      <c r="B64" s="46" t="s">
        <v>185</v>
      </c>
      <c r="C64" s="47">
        <f>C65</f>
        <v>0</v>
      </c>
      <c r="D64" s="47">
        <f>D65</f>
        <v>0</v>
      </c>
      <c r="E64" s="48" t="e">
        <f t="shared" si="2"/>
        <v>#DIV/0!</v>
      </c>
    </row>
    <row r="65" spans="1:5" ht="26.25" customHeight="1" hidden="1">
      <c r="A65" s="45" t="s">
        <v>21</v>
      </c>
      <c r="B65" s="46" t="s">
        <v>20</v>
      </c>
      <c r="C65" s="47">
        <v>0</v>
      </c>
      <c r="D65" s="47">
        <v>0</v>
      </c>
      <c r="E65" s="48" t="e">
        <f t="shared" si="2"/>
        <v>#DIV/0!</v>
      </c>
    </row>
    <row r="66" spans="1:5" ht="12.75">
      <c r="A66" s="45" t="s">
        <v>487</v>
      </c>
      <c r="B66" s="46" t="s">
        <v>488</v>
      </c>
      <c r="C66" s="47">
        <f>C67</f>
        <v>0</v>
      </c>
      <c r="D66" s="47">
        <f>D67</f>
        <v>200</v>
      </c>
      <c r="E66" s="48"/>
    </row>
    <row r="67" spans="1:5" ht="12.75">
      <c r="A67" s="45" t="s">
        <v>489</v>
      </c>
      <c r="B67" s="46" t="s">
        <v>490</v>
      </c>
      <c r="C67" s="47">
        <f>C68</f>
        <v>0</v>
      </c>
      <c r="D67" s="47">
        <f>D68</f>
        <v>200</v>
      </c>
      <c r="E67" s="48"/>
    </row>
    <row r="68" spans="1:5" ht="15" customHeight="1">
      <c r="A68" s="45" t="s">
        <v>23</v>
      </c>
      <c r="B68" s="46" t="s">
        <v>22</v>
      </c>
      <c r="C68" s="47">
        <v>0</v>
      </c>
      <c r="D68" s="47">
        <v>200</v>
      </c>
      <c r="E68" s="48"/>
    </row>
    <row r="69" spans="1:5" ht="12.75">
      <c r="A69" s="45" t="s">
        <v>494</v>
      </c>
      <c r="B69" s="46" t="s">
        <v>495</v>
      </c>
      <c r="C69" s="47">
        <f>C70+C95+C94</f>
        <v>38977575.34</v>
      </c>
      <c r="D69" s="47">
        <f>D70+D95+D94</f>
        <v>32247234.689999998</v>
      </c>
      <c r="E69" s="48">
        <f aca="true" t="shared" si="3" ref="E69:E94">D69/C69*100</f>
        <v>82.73278778556264</v>
      </c>
    </row>
    <row r="70" spans="1:5" ht="30" customHeight="1">
      <c r="A70" s="45" t="s">
        <v>496</v>
      </c>
      <c r="B70" s="46" t="s">
        <v>497</v>
      </c>
      <c r="C70" s="47">
        <f>C71+C76+C85+C91</f>
        <v>38977575.34</v>
      </c>
      <c r="D70" s="47">
        <f>D71+D76+D85+D91</f>
        <v>32247234.689999998</v>
      </c>
      <c r="E70" s="48">
        <f t="shared" si="3"/>
        <v>82.73278778556264</v>
      </c>
    </row>
    <row r="71" spans="1:5" ht="12.75">
      <c r="A71" s="45" t="s">
        <v>498</v>
      </c>
      <c r="B71" s="46" t="s">
        <v>499</v>
      </c>
      <c r="C71" s="47">
        <f>C72+C74</f>
        <v>25301857.94</v>
      </c>
      <c r="D71" s="47">
        <f>D72+D74</f>
        <v>19106820.79</v>
      </c>
      <c r="E71" s="48">
        <f t="shared" si="3"/>
        <v>75.51548520788192</v>
      </c>
    </row>
    <row r="72" spans="1:5" ht="12.75">
      <c r="A72" s="45" t="s">
        <v>500</v>
      </c>
      <c r="B72" s="46" t="s">
        <v>501</v>
      </c>
      <c r="C72" s="47">
        <f>C73</f>
        <v>23964357.94</v>
      </c>
      <c r="D72" s="47">
        <f>D73</f>
        <v>18359945.79</v>
      </c>
      <c r="E72" s="48">
        <f t="shared" si="3"/>
        <v>76.61355182545732</v>
      </c>
    </row>
    <row r="73" spans="1:5" ht="12.75">
      <c r="A73" s="45" t="s">
        <v>25</v>
      </c>
      <c r="B73" s="46" t="s">
        <v>24</v>
      </c>
      <c r="C73" s="47">
        <v>23964357.94</v>
      </c>
      <c r="D73" s="47">
        <v>18359945.79</v>
      </c>
      <c r="E73" s="48">
        <f t="shared" si="3"/>
        <v>76.61355182545732</v>
      </c>
    </row>
    <row r="74" spans="1:5" ht="12.75">
      <c r="A74" s="45" t="s">
        <v>502</v>
      </c>
      <c r="B74" s="46" t="s">
        <v>503</v>
      </c>
      <c r="C74" s="47">
        <f>C75</f>
        <v>1337500</v>
      </c>
      <c r="D74" s="47">
        <f>D75</f>
        <v>746875</v>
      </c>
      <c r="E74" s="48">
        <f t="shared" si="3"/>
        <v>55.84112149532711</v>
      </c>
    </row>
    <row r="75" spans="1:5" ht="12.75">
      <c r="A75" s="45" t="s">
        <v>26</v>
      </c>
      <c r="B75" s="46" t="s">
        <v>27</v>
      </c>
      <c r="C75" s="47">
        <v>1337500</v>
      </c>
      <c r="D75" s="47">
        <v>746875</v>
      </c>
      <c r="E75" s="48">
        <f t="shared" si="3"/>
        <v>55.84112149532711</v>
      </c>
    </row>
    <row r="76" spans="1:5" ht="0.75" customHeight="1">
      <c r="A76" s="45" t="s">
        <v>505</v>
      </c>
      <c r="B76" s="46" t="s">
        <v>506</v>
      </c>
      <c r="C76" s="47">
        <f>C77+C79+C81+C83</f>
        <v>0</v>
      </c>
      <c r="D76" s="47">
        <f>D77+D79+D81+D83</f>
        <v>0</v>
      </c>
      <c r="E76" s="48" t="e">
        <f t="shared" si="3"/>
        <v>#DIV/0!</v>
      </c>
    </row>
    <row r="77" spans="1:5" ht="46.5" customHeight="1" hidden="1">
      <c r="A77" s="45" t="s">
        <v>508</v>
      </c>
      <c r="B77" s="46" t="s">
        <v>509</v>
      </c>
      <c r="C77" s="47">
        <f>C78</f>
        <v>0</v>
      </c>
      <c r="D77" s="47">
        <f>D78</f>
        <v>0</v>
      </c>
      <c r="E77" s="48" t="e">
        <f t="shared" si="3"/>
        <v>#DIV/0!</v>
      </c>
    </row>
    <row r="78" spans="1:5" ht="45" customHeight="1" hidden="1">
      <c r="A78" s="45" t="s">
        <v>28</v>
      </c>
      <c r="B78" s="46" t="s">
        <v>29</v>
      </c>
      <c r="C78" s="47">
        <v>0</v>
      </c>
      <c r="D78" s="47">
        <v>0</v>
      </c>
      <c r="E78" s="48" t="e">
        <f t="shared" si="3"/>
        <v>#DIV/0!</v>
      </c>
    </row>
    <row r="79" spans="1:5" ht="24.75" customHeight="1" hidden="1">
      <c r="A79" s="45" t="s">
        <v>513</v>
      </c>
      <c r="B79" s="46" t="s">
        <v>514</v>
      </c>
      <c r="C79" s="47">
        <f>C80</f>
        <v>0</v>
      </c>
      <c r="D79" s="47">
        <f>D80</f>
        <v>0</v>
      </c>
      <c r="E79" s="48" t="e">
        <f t="shared" si="3"/>
        <v>#DIV/0!</v>
      </c>
    </row>
    <row r="80" spans="1:5" ht="17.25" customHeight="1" hidden="1">
      <c r="A80" s="45" t="s">
        <v>30</v>
      </c>
      <c r="B80" s="46" t="s">
        <v>31</v>
      </c>
      <c r="C80" s="47">
        <v>0</v>
      </c>
      <c r="D80" s="47">
        <v>0</v>
      </c>
      <c r="E80" s="48" t="e">
        <f t="shared" si="3"/>
        <v>#DIV/0!</v>
      </c>
    </row>
    <row r="81" spans="1:5" ht="26.25" customHeight="1" hidden="1">
      <c r="A81" s="45" t="s">
        <v>515</v>
      </c>
      <c r="B81" s="46" t="s">
        <v>516</v>
      </c>
      <c r="C81" s="47">
        <f>C82</f>
        <v>0</v>
      </c>
      <c r="D81" s="47">
        <f>D82</f>
        <v>0</v>
      </c>
      <c r="E81" s="48" t="e">
        <f t="shared" si="3"/>
        <v>#DIV/0!</v>
      </c>
    </row>
    <row r="82" spans="1:5" ht="26.25" customHeight="1" hidden="1">
      <c r="A82" s="45" t="s">
        <v>32</v>
      </c>
      <c r="B82" s="46" t="s">
        <v>33</v>
      </c>
      <c r="C82" s="47">
        <v>0</v>
      </c>
      <c r="D82" s="47">
        <v>0</v>
      </c>
      <c r="E82" s="48" t="e">
        <f t="shared" si="3"/>
        <v>#DIV/0!</v>
      </c>
    </row>
    <row r="83" spans="1:5" ht="12.75" hidden="1">
      <c r="A83" s="45" t="s">
        <v>517</v>
      </c>
      <c r="B83" s="46" t="s">
        <v>518</v>
      </c>
      <c r="C83" s="47">
        <f>C84</f>
        <v>0</v>
      </c>
      <c r="D83" s="47">
        <f>D84</f>
        <v>0</v>
      </c>
      <c r="E83" s="48" t="e">
        <f t="shared" si="3"/>
        <v>#DIV/0!</v>
      </c>
    </row>
    <row r="84" spans="1:5" ht="12.75" hidden="1">
      <c r="A84" s="45" t="s">
        <v>34</v>
      </c>
      <c r="B84" s="46" t="s">
        <v>35</v>
      </c>
      <c r="C84" s="47">
        <v>0</v>
      </c>
      <c r="D84" s="47">
        <v>0</v>
      </c>
      <c r="E84" s="48" t="e">
        <f t="shared" si="3"/>
        <v>#DIV/0!</v>
      </c>
    </row>
    <row r="85" spans="1:5" ht="12.75">
      <c r="A85" s="45" t="s">
        <v>519</v>
      </c>
      <c r="B85" s="46" t="s">
        <v>520</v>
      </c>
      <c r="C85" s="47">
        <f>C86+C88+C90</f>
        <v>1537800</v>
      </c>
      <c r="D85" s="47">
        <f>D86+D88+D90</f>
        <v>1052196.5</v>
      </c>
      <c r="E85" s="48">
        <f>D85/C85*100</f>
        <v>68.42219404343868</v>
      </c>
    </row>
    <row r="86" spans="1:5" ht="12.75">
      <c r="A86" s="45" t="s">
        <v>521</v>
      </c>
      <c r="B86" s="46" t="s">
        <v>522</v>
      </c>
      <c r="C86" s="47">
        <f>C87</f>
        <v>130000</v>
      </c>
      <c r="D86" s="47">
        <f>D87</f>
        <v>121250.5</v>
      </c>
      <c r="E86" s="48">
        <f t="shared" si="3"/>
        <v>93.26961538461539</v>
      </c>
    </row>
    <row r="87" spans="1:5" ht="24" customHeight="1">
      <c r="A87" s="45" t="s">
        <v>36</v>
      </c>
      <c r="B87" s="46" t="s">
        <v>37</v>
      </c>
      <c r="C87" s="47">
        <v>130000</v>
      </c>
      <c r="D87" s="47">
        <v>121250.5</v>
      </c>
      <c r="E87" s="48">
        <f t="shared" si="3"/>
        <v>93.26961538461539</v>
      </c>
    </row>
    <row r="88" spans="1:5" ht="24.75" customHeight="1">
      <c r="A88" s="45" t="s">
        <v>523</v>
      </c>
      <c r="B88" s="46" t="s">
        <v>524</v>
      </c>
      <c r="C88" s="47">
        <f>C89</f>
        <v>390000</v>
      </c>
      <c r="D88" s="47">
        <f>D89</f>
        <v>390000</v>
      </c>
      <c r="E88" s="48">
        <f t="shared" si="3"/>
        <v>100</v>
      </c>
    </row>
    <row r="89" spans="1:5" ht="23.25" customHeight="1">
      <c r="A89" s="45" t="s">
        <v>38</v>
      </c>
      <c r="B89" s="46" t="s">
        <v>39</v>
      </c>
      <c r="C89" s="47">
        <v>390000</v>
      </c>
      <c r="D89" s="47">
        <v>390000</v>
      </c>
      <c r="E89" s="48">
        <f t="shared" si="3"/>
        <v>100</v>
      </c>
    </row>
    <row r="90" spans="1:5" ht="23.25" customHeight="1">
      <c r="A90" s="71" t="s">
        <v>309</v>
      </c>
      <c r="B90" s="70" t="s">
        <v>310</v>
      </c>
      <c r="C90" s="47">
        <v>1017800</v>
      </c>
      <c r="D90" s="47">
        <v>540946</v>
      </c>
      <c r="E90" s="48">
        <v>0</v>
      </c>
    </row>
    <row r="91" spans="1:5" ht="12.75">
      <c r="A91" s="45" t="s">
        <v>529</v>
      </c>
      <c r="B91" s="46" t="s">
        <v>530</v>
      </c>
      <c r="C91" s="47">
        <f>C92</f>
        <v>12137917.4</v>
      </c>
      <c r="D91" s="47">
        <f>D92</f>
        <v>12088217.4</v>
      </c>
      <c r="E91" s="48">
        <f t="shared" si="3"/>
        <v>99.59053931278194</v>
      </c>
    </row>
    <row r="92" spans="1:5" ht="12.75" customHeight="1">
      <c r="A92" s="45" t="s">
        <v>536</v>
      </c>
      <c r="B92" s="46" t="s">
        <v>537</v>
      </c>
      <c r="C92" s="47">
        <f>C93</f>
        <v>12137917.4</v>
      </c>
      <c r="D92" s="47">
        <f>D93</f>
        <v>12088217.4</v>
      </c>
      <c r="E92" s="48">
        <f t="shared" si="3"/>
        <v>99.59053931278194</v>
      </c>
    </row>
    <row r="93" spans="1:5" ht="18" customHeight="1">
      <c r="A93" s="45" t="s">
        <v>40</v>
      </c>
      <c r="B93" s="46" t="s">
        <v>41</v>
      </c>
      <c r="C93" s="47">
        <v>12137917.4</v>
      </c>
      <c r="D93" s="47">
        <v>12088217.4</v>
      </c>
      <c r="E93" s="48">
        <f t="shared" si="3"/>
        <v>99.59053931278194</v>
      </c>
    </row>
    <row r="94" spans="1:5" ht="12.75">
      <c r="A94" s="45" t="s">
        <v>345</v>
      </c>
      <c r="B94" s="46" t="s">
        <v>346</v>
      </c>
      <c r="C94" s="47">
        <v>0</v>
      </c>
      <c r="D94" s="47">
        <v>0</v>
      </c>
      <c r="E94" s="48" t="e">
        <f t="shared" si="3"/>
        <v>#DIV/0!</v>
      </c>
    </row>
    <row r="95" spans="1:5" ht="0.75" customHeight="1">
      <c r="A95" s="45" t="s">
        <v>540</v>
      </c>
      <c r="B95" s="46" t="s">
        <v>541</v>
      </c>
      <c r="C95" s="47">
        <f>C96</f>
        <v>0</v>
      </c>
      <c r="D95" s="47">
        <f>D96</f>
        <v>0</v>
      </c>
      <c r="E95" s="48" t="e">
        <f>D95/C95*100</f>
        <v>#DIV/0!</v>
      </c>
    </row>
    <row r="96" spans="1:5" ht="22.5" hidden="1">
      <c r="A96" s="45" t="s">
        <v>42</v>
      </c>
      <c r="B96" s="46" t="s">
        <v>43</v>
      </c>
      <c r="C96" s="47">
        <v>0</v>
      </c>
      <c r="D96" s="47">
        <v>0</v>
      </c>
      <c r="E96" s="48" t="e">
        <f>D96/C96*100</f>
        <v>#DIV/0!</v>
      </c>
    </row>
  </sheetData>
  <sheetProtection/>
  <mergeCells count="2">
    <mergeCell ref="A7:E7"/>
    <mergeCell ref="D5:E5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5"/>
  <sheetViews>
    <sheetView zoomScalePageLayoutView="0" workbookViewId="0" topLeftCell="A1">
      <selection activeCell="M211" sqref="M211"/>
    </sheetView>
  </sheetViews>
  <sheetFormatPr defaultColWidth="9.140625" defaultRowHeight="12.75"/>
  <cols>
    <col min="1" max="1" width="18.28125" style="3" customWidth="1"/>
    <col min="2" max="2" width="64.28125" style="3" customWidth="1"/>
    <col min="3" max="11" width="0" style="3" hidden="1" customWidth="1"/>
    <col min="12" max="12" width="10.7109375" style="3" customWidth="1"/>
    <col min="13" max="13" width="10.7109375" style="30" customWidth="1"/>
    <col min="14" max="14" width="10.7109375" style="29" customWidth="1"/>
    <col min="15" max="16384" width="9.140625" style="3" customWidth="1"/>
  </cols>
  <sheetData>
    <row r="1" spans="1:14" s="41" customFormat="1" ht="12.75">
      <c r="A1" s="50"/>
      <c r="B1"/>
      <c r="C1"/>
      <c r="D1" s="88" t="s">
        <v>49</v>
      </c>
      <c r="L1"/>
      <c r="M1"/>
      <c r="N1" s="88" t="s">
        <v>355</v>
      </c>
    </row>
    <row r="2" spans="1:14" s="41" customFormat="1" ht="12.75">
      <c r="A2" s="50"/>
      <c r="B2"/>
      <c r="C2"/>
      <c r="D2" s="88" t="s">
        <v>557</v>
      </c>
      <c r="L2"/>
      <c r="M2"/>
      <c r="N2" s="88" t="s">
        <v>557</v>
      </c>
    </row>
    <row r="3" spans="1:14" s="41" customFormat="1" ht="12.75">
      <c r="A3" s="50"/>
      <c r="B3"/>
      <c r="C3"/>
      <c r="D3" s="88" t="s">
        <v>331</v>
      </c>
      <c r="L3"/>
      <c r="M3"/>
      <c r="N3" s="88" t="s">
        <v>331</v>
      </c>
    </row>
    <row r="4" spans="1:14" s="41" customFormat="1" ht="12.75">
      <c r="A4" s="50"/>
      <c r="B4"/>
      <c r="C4"/>
      <c r="D4" s="88" t="s">
        <v>332</v>
      </c>
      <c r="L4"/>
      <c r="M4"/>
      <c r="N4" s="88" t="s">
        <v>344</v>
      </c>
    </row>
    <row r="5" spans="1:14" ht="12.75" customHeight="1">
      <c r="A5" s="4"/>
      <c r="B5" s="4"/>
      <c r="C5" s="4"/>
      <c r="D5" s="4"/>
      <c r="E5" s="4"/>
      <c r="F5" s="4"/>
      <c r="G5" s="4"/>
      <c r="H5" s="5"/>
      <c r="I5" s="6"/>
      <c r="J5" s="6"/>
      <c r="K5" s="7"/>
      <c r="L5" s="7"/>
      <c r="M5" s="131" t="s">
        <v>67</v>
      </c>
      <c r="N5" s="131"/>
    </row>
    <row r="6" spans="1:14" ht="12.75" customHeight="1">
      <c r="A6" s="4"/>
      <c r="B6" s="4"/>
      <c r="C6" s="4"/>
      <c r="D6" s="4"/>
      <c r="E6" s="4"/>
      <c r="F6" s="4"/>
      <c r="G6" s="4"/>
      <c r="H6" s="5"/>
      <c r="I6" s="6"/>
      <c r="J6" s="6"/>
      <c r="K6" s="7"/>
      <c r="L6" s="7"/>
      <c r="M6" s="128"/>
      <c r="N6" s="128" t="s">
        <v>68</v>
      </c>
    </row>
    <row r="7" spans="1:14" ht="42" customHeight="1">
      <c r="A7" s="140" t="s">
        <v>69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</row>
    <row r="8" spans="1:14" ht="13.5" customHeight="1" thickBot="1">
      <c r="A8" s="1"/>
      <c r="B8" s="1"/>
      <c r="C8" s="1"/>
      <c r="D8" s="1"/>
      <c r="E8" s="1"/>
      <c r="F8" s="1"/>
      <c r="G8" s="7"/>
      <c r="H8" s="7"/>
      <c r="I8" s="7"/>
      <c r="J8" s="6"/>
      <c r="K8" s="7"/>
      <c r="L8" s="7"/>
      <c r="M8" s="7"/>
      <c r="N8" s="40" t="s">
        <v>50</v>
      </c>
    </row>
    <row r="9" spans="1:14" ht="15.75" customHeight="1">
      <c r="A9" s="132" t="s">
        <v>543</v>
      </c>
      <c r="B9" s="134" t="s">
        <v>544</v>
      </c>
      <c r="C9" s="8" t="s">
        <v>545</v>
      </c>
      <c r="D9" s="8"/>
      <c r="E9" s="8"/>
      <c r="F9" s="8"/>
      <c r="G9" s="9"/>
      <c r="H9" s="9" t="s">
        <v>546</v>
      </c>
      <c r="I9" s="10"/>
      <c r="J9" s="10"/>
      <c r="K9" s="11"/>
      <c r="L9" s="138" t="s">
        <v>53</v>
      </c>
      <c r="M9" s="138" t="s">
        <v>54</v>
      </c>
      <c r="N9" s="138" t="s">
        <v>55</v>
      </c>
    </row>
    <row r="10" spans="1:14" ht="23.25" customHeight="1" thickBot="1">
      <c r="A10" s="133"/>
      <c r="B10" s="135"/>
      <c r="C10" s="12"/>
      <c r="D10" s="12"/>
      <c r="E10" s="12"/>
      <c r="F10" s="12"/>
      <c r="G10" s="13" t="s">
        <v>547</v>
      </c>
      <c r="H10" s="13" t="s">
        <v>548</v>
      </c>
      <c r="I10" s="14" t="s">
        <v>549</v>
      </c>
      <c r="J10" s="14" t="s">
        <v>550</v>
      </c>
      <c r="K10" s="15" t="s">
        <v>551</v>
      </c>
      <c r="L10" s="139"/>
      <c r="M10" s="139"/>
      <c r="N10" s="139"/>
    </row>
    <row r="11" spans="1:14" ht="15" customHeight="1">
      <c r="A11" s="16" t="s">
        <v>552</v>
      </c>
      <c r="B11" s="17" t="s">
        <v>58</v>
      </c>
      <c r="C11" s="136"/>
      <c r="D11" s="136"/>
      <c r="E11" s="136"/>
      <c r="F11" s="136"/>
      <c r="G11" s="136"/>
      <c r="H11" s="136"/>
      <c r="I11" s="136"/>
      <c r="J11" s="136"/>
      <c r="K11" s="137"/>
      <c r="L11" s="55">
        <f>L12+L25+L67+L87+L94+L98+L109+L116+L121+L129+L132+L160</f>
        <v>4012224.58</v>
      </c>
      <c r="M11" s="55">
        <f>M12+M25+M67+M87+M94+M98+M109+M116+M121+M129+M132+M160</f>
        <v>3228269.78</v>
      </c>
      <c r="N11" s="77">
        <f>M11/L11*100</f>
        <v>80.46084449240874</v>
      </c>
    </row>
    <row r="12" spans="1:14" ht="15" customHeight="1">
      <c r="A12" s="18" t="s">
        <v>553</v>
      </c>
      <c r="B12" s="19" t="s">
        <v>60</v>
      </c>
      <c r="C12" s="143"/>
      <c r="D12" s="143"/>
      <c r="E12" s="143"/>
      <c r="F12" s="143"/>
      <c r="G12" s="143"/>
      <c r="H12" s="143"/>
      <c r="I12" s="143"/>
      <c r="J12" s="143"/>
      <c r="K12" s="144"/>
      <c r="L12" s="56">
        <f>L13</f>
        <v>2412900</v>
      </c>
      <c r="M12" s="56">
        <f>M13</f>
        <v>1685838.51</v>
      </c>
      <c r="N12" s="75">
        <f aca="true" t="shared" si="0" ref="N12:N75">M12/L12*100</f>
        <v>69.86773218948153</v>
      </c>
    </row>
    <row r="13" spans="1:14" ht="15" customHeight="1">
      <c r="A13" s="18" t="s">
        <v>554</v>
      </c>
      <c r="B13" s="19" t="s">
        <v>62</v>
      </c>
      <c r="C13" s="143"/>
      <c r="D13" s="143"/>
      <c r="E13" s="143"/>
      <c r="F13" s="143"/>
      <c r="G13" s="143"/>
      <c r="H13" s="143"/>
      <c r="I13" s="143"/>
      <c r="J13" s="143"/>
      <c r="K13" s="144"/>
      <c r="L13" s="56">
        <f>L14+L15+L16+L17+L18+L19+L20+L21+L22+L23+L24</f>
        <v>2412900</v>
      </c>
      <c r="M13" s="56">
        <f>M14+M15+M16+M17+M18+M19+M20+M21+M22+M23+M24</f>
        <v>1685838.51</v>
      </c>
      <c r="N13" s="75">
        <f t="shared" si="0"/>
        <v>69.86773218948153</v>
      </c>
    </row>
    <row r="14" spans="1:14" ht="46.5" customHeight="1">
      <c r="A14" s="62" t="s">
        <v>555</v>
      </c>
      <c r="B14" s="63" t="s">
        <v>64</v>
      </c>
      <c r="C14" s="141"/>
      <c r="D14" s="141"/>
      <c r="E14" s="141"/>
      <c r="F14" s="141"/>
      <c r="G14" s="141"/>
      <c r="H14" s="141"/>
      <c r="I14" s="141"/>
      <c r="J14" s="141"/>
      <c r="K14" s="142"/>
      <c r="L14" s="66">
        <v>2412900</v>
      </c>
      <c r="M14" s="67">
        <v>1684028.68</v>
      </c>
      <c r="N14" s="54">
        <f t="shared" si="0"/>
        <v>69.79272576567615</v>
      </c>
    </row>
    <row r="15" spans="1:14" ht="42.75" customHeight="1">
      <c r="A15" s="68" t="s">
        <v>556</v>
      </c>
      <c r="B15" s="63" t="s">
        <v>189</v>
      </c>
      <c r="C15" s="141"/>
      <c r="D15" s="141"/>
      <c r="E15" s="141"/>
      <c r="F15" s="141"/>
      <c r="G15" s="141"/>
      <c r="H15" s="141"/>
      <c r="I15" s="141"/>
      <c r="J15" s="141"/>
      <c r="K15" s="142"/>
      <c r="L15" s="66">
        <v>0</v>
      </c>
      <c r="M15" s="67">
        <v>0</v>
      </c>
      <c r="N15" s="54">
        <v>0</v>
      </c>
    </row>
    <row r="16" spans="1:14" ht="48" customHeight="1">
      <c r="A16" s="68" t="s">
        <v>190</v>
      </c>
      <c r="B16" s="63" t="s">
        <v>191</v>
      </c>
      <c r="C16" s="141"/>
      <c r="D16" s="141"/>
      <c r="E16" s="141"/>
      <c r="F16" s="141"/>
      <c r="G16" s="141"/>
      <c r="H16" s="141"/>
      <c r="I16" s="141"/>
      <c r="J16" s="141"/>
      <c r="K16" s="142"/>
      <c r="L16" s="66">
        <v>0</v>
      </c>
      <c r="M16" s="67">
        <v>100</v>
      </c>
      <c r="N16" s="54">
        <v>0</v>
      </c>
    </row>
    <row r="17" spans="1:14" ht="27" customHeight="1">
      <c r="A17" s="68" t="s">
        <v>192</v>
      </c>
      <c r="B17" s="69" t="s">
        <v>193</v>
      </c>
      <c r="C17" s="141"/>
      <c r="D17" s="141"/>
      <c r="E17" s="141"/>
      <c r="F17" s="141"/>
      <c r="G17" s="141"/>
      <c r="H17" s="141"/>
      <c r="I17" s="141"/>
      <c r="J17" s="141"/>
      <c r="K17" s="142"/>
      <c r="L17" s="66">
        <v>0</v>
      </c>
      <c r="M17" s="67">
        <v>0</v>
      </c>
      <c r="N17" s="54">
        <v>0</v>
      </c>
    </row>
    <row r="18" spans="1:14" ht="59.25" customHeight="1">
      <c r="A18" s="68" t="s">
        <v>194</v>
      </c>
      <c r="B18" s="63" t="s">
        <v>66</v>
      </c>
      <c r="C18" s="141"/>
      <c r="D18" s="141"/>
      <c r="E18" s="141"/>
      <c r="F18" s="141"/>
      <c r="G18" s="141"/>
      <c r="H18" s="141"/>
      <c r="I18" s="141"/>
      <c r="J18" s="141"/>
      <c r="K18" s="142"/>
      <c r="L18" s="66">
        <v>0</v>
      </c>
      <c r="M18" s="67">
        <v>0</v>
      </c>
      <c r="N18" s="54" t="e">
        <f t="shared" si="0"/>
        <v>#DIV/0!</v>
      </c>
    </row>
    <row r="19" spans="1:14" ht="59.25" customHeight="1">
      <c r="A19" s="68" t="s">
        <v>195</v>
      </c>
      <c r="B19" s="63" t="s">
        <v>198</v>
      </c>
      <c r="C19" s="141"/>
      <c r="D19" s="141"/>
      <c r="E19" s="141"/>
      <c r="F19" s="141"/>
      <c r="G19" s="141"/>
      <c r="H19" s="141"/>
      <c r="I19" s="141"/>
      <c r="J19" s="141"/>
      <c r="K19" s="142"/>
      <c r="L19" s="66">
        <v>0</v>
      </c>
      <c r="M19" s="67">
        <v>0</v>
      </c>
      <c r="N19" s="54">
        <v>0</v>
      </c>
    </row>
    <row r="20" spans="1:14" ht="70.5" customHeight="1">
      <c r="A20" s="68" t="s">
        <v>199</v>
      </c>
      <c r="B20" s="63" t="s">
        <v>200</v>
      </c>
      <c r="C20" s="141"/>
      <c r="D20" s="141"/>
      <c r="E20" s="141"/>
      <c r="F20" s="141"/>
      <c r="G20" s="141"/>
      <c r="H20" s="141"/>
      <c r="I20" s="141"/>
      <c r="J20" s="141"/>
      <c r="K20" s="142"/>
      <c r="L20" s="66">
        <v>0</v>
      </c>
      <c r="M20" s="67">
        <v>0</v>
      </c>
      <c r="N20" s="54">
        <v>0</v>
      </c>
    </row>
    <row r="21" spans="1:14" ht="26.25" customHeight="1">
      <c r="A21" s="68" t="s">
        <v>201</v>
      </c>
      <c r="B21" s="63" t="s">
        <v>257</v>
      </c>
      <c r="C21" s="141"/>
      <c r="D21" s="141"/>
      <c r="E21" s="141"/>
      <c r="F21" s="141"/>
      <c r="G21" s="141"/>
      <c r="H21" s="141"/>
      <c r="I21" s="141"/>
      <c r="J21" s="141"/>
      <c r="K21" s="142"/>
      <c r="L21" s="66">
        <v>0</v>
      </c>
      <c r="M21" s="67">
        <v>1006.6</v>
      </c>
      <c r="N21" s="54" t="e">
        <f t="shared" si="0"/>
        <v>#DIV/0!</v>
      </c>
    </row>
    <row r="22" spans="1:14" ht="26.25" customHeight="1">
      <c r="A22" s="68" t="s">
        <v>202</v>
      </c>
      <c r="B22" s="63" t="s">
        <v>203</v>
      </c>
      <c r="C22" s="141"/>
      <c r="D22" s="141"/>
      <c r="E22" s="141"/>
      <c r="F22" s="141"/>
      <c r="G22" s="141"/>
      <c r="H22" s="141"/>
      <c r="I22" s="141"/>
      <c r="J22" s="141"/>
      <c r="K22" s="142"/>
      <c r="L22" s="66">
        <v>0</v>
      </c>
      <c r="M22" s="67">
        <v>11.54</v>
      </c>
      <c r="N22" s="54">
        <v>0</v>
      </c>
    </row>
    <row r="23" spans="1:14" ht="25.5" customHeight="1">
      <c r="A23" s="68" t="s">
        <v>204</v>
      </c>
      <c r="B23" s="63" t="s">
        <v>205</v>
      </c>
      <c r="C23" s="141"/>
      <c r="D23" s="141"/>
      <c r="E23" s="141"/>
      <c r="F23" s="141"/>
      <c r="G23" s="141"/>
      <c r="H23" s="141"/>
      <c r="I23" s="141"/>
      <c r="J23" s="141"/>
      <c r="K23" s="142"/>
      <c r="L23" s="66">
        <v>0</v>
      </c>
      <c r="M23" s="67">
        <v>691.69</v>
      </c>
      <c r="N23" s="54">
        <v>0</v>
      </c>
    </row>
    <row r="24" spans="1:14" ht="57" customHeight="1">
      <c r="A24" s="68" t="s">
        <v>206</v>
      </c>
      <c r="B24" s="63" t="s">
        <v>259</v>
      </c>
      <c r="C24" s="141"/>
      <c r="D24" s="141"/>
      <c r="E24" s="141"/>
      <c r="F24" s="141"/>
      <c r="G24" s="141"/>
      <c r="H24" s="141"/>
      <c r="I24" s="141"/>
      <c r="J24" s="141"/>
      <c r="K24" s="142"/>
      <c r="L24" s="66">
        <v>0</v>
      </c>
      <c r="M24" s="67">
        <v>0</v>
      </c>
      <c r="N24" s="54">
        <v>0</v>
      </c>
    </row>
    <row r="25" spans="1:14" ht="15" customHeight="1">
      <c r="A25" s="26" t="s">
        <v>207</v>
      </c>
      <c r="B25" s="19" t="s">
        <v>261</v>
      </c>
      <c r="C25" s="143"/>
      <c r="D25" s="143"/>
      <c r="E25" s="143"/>
      <c r="F25" s="143"/>
      <c r="G25" s="143"/>
      <c r="H25" s="143"/>
      <c r="I25" s="143"/>
      <c r="J25" s="143"/>
      <c r="K25" s="144"/>
      <c r="L25" s="58">
        <f>L26+L50+L59</f>
        <v>246300</v>
      </c>
      <c r="M25" s="58">
        <f>M26+M50+M59</f>
        <v>203319.50000000003</v>
      </c>
      <c r="N25" s="75">
        <f t="shared" si="0"/>
        <v>82.54953308972799</v>
      </c>
    </row>
    <row r="26" spans="1:14" ht="25.5" customHeight="1" hidden="1">
      <c r="A26" s="26" t="s">
        <v>208</v>
      </c>
      <c r="B26" s="19" t="s">
        <v>263</v>
      </c>
      <c r="C26" s="143"/>
      <c r="D26" s="143"/>
      <c r="E26" s="143"/>
      <c r="F26" s="143"/>
      <c r="G26" s="143"/>
      <c r="H26" s="143"/>
      <c r="I26" s="143"/>
      <c r="J26" s="143"/>
      <c r="K26" s="144"/>
      <c r="L26" s="58">
        <f>SUM(L27:L49)</f>
        <v>0</v>
      </c>
      <c r="M26" s="58">
        <f>SUM(M27:M49)</f>
        <v>0</v>
      </c>
      <c r="N26" s="54" t="e">
        <f t="shared" si="0"/>
        <v>#DIV/0!</v>
      </c>
    </row>
    <row r="27" spans="1:14" ht="25.5" customHeight="1" hidden="1">
      <c r="A27" s="24" t="s">
        <v>209</v>
      </c>
      <c r="B27" s="21" t="s">
        <v>264</v>
      </c>
      <c r="C27" s="145"/>
      <c r="D27" s="145"/>
      <c r="E27" s="145"/>
      <c r="F27" s="145"/>
      <c r="G27" s="145"/>
      <c r="H27" s="145"/>
      <c r="I27" s="145"/>
      <c r="J27" s="145"/>
      <c r="K27" s="146"/>
      <c r="L27" s="57"/>
      <c r="M27" s="58"/>
      <c r="N27" s="54" t="e">
        <f t="shared" si="0"/>
        <v>#DIV/0!</v>
      </c>
    </row>
    <row r="28" spans="1:14" ht="24" customHeight="1" hidden="1">
      <c r="A28" s="24" t="s">
        <v>210</v>
      </c>
      <c r="B28" s="21" t="s">
        <v>211</v>
      </c>
      <c r="C28" s="145"/>
      <c r="D28" s="145"/>
      <c r="E28" s="145"/>
      <c r="F28" s="145"/>
      <c r="G28" s="145"/>
      <c r="H28" s="145"/>
      <c r="I28" s="145"/>
      <c r="J28" s="145"/>
      <c r="K28" s="146"/>
      <c r="L28" s="57"/>
      <c r="M28" s="58"/>
      <c r="N28" s="54" t="e">
        <f t="shared" si="0"/>
        <v>#DIV/0!</v>
      </c>
    </row>
    <row r="29" spans="1:14" ht="24.75" customHeight="1" hidden="1">
      <c r="A29" s="24" t="s">
        <v>212</v>
      </c>
      <c r="B29" s="21" t="s">
        <v>211</v>
      </c>
      <c r="C29" s="145"/>
      <c r="D29" s="145"/>
      <c r="E29" s="145"/>
      <c r="F29" s="145"/>
      <c r="G29" s="145"/>
      <c r="H29" s="145"/>
      <c r="I29" s="145"/>
      <c r="J29" s="145"/>
      <c r="K29" s="146"/>
      <c r="L29" s="57"/>
      <c r="M29" s="58"/>
      <c r="N29" s="54" t="e">
        <f t="shared" si="0"/>
        <v>#DIV/0!</v>
      </c>
    </row>
    <row r="30" spans="1:14" ht="24.75" customHeight="1" hidden="1">
      <c r="A30" s="24" t="s">
        <v>213</v>
      </c>
      <c r="B30" s="21" t="s">
        <v>264</v>
      </c>
      <c r="C30" s="145"/>
      <c r="D30" s="145"/>
      <c r="E30" s="145"/>
      <c r="F30" s="145"/>
      <c r="G30" s="145"/>
      <c r="H30" s="145"/>
      <c r="I30" s="145"/>
      <c r="J30" s="145"/>
      <c r="K30" s="146"/>
      <c r="L30" s="57"/>
      <c r="M30" s="58"/>
      <c r="N30" s="54" t="e">
        <f t="shared" si="0"/>
        <v>#DIV/0!</v>
      </c>
    </row>
    <row r="31" spans="1:14" ht="24" customHeight="1" hidden="1">
      <c r="A31" s="24" t="s">
        <v>214</v>
      </c>
      <c r="B31" s="21" t="s">
        <v>216</v>
      </c>
      <c r="C31" s="145"/>
      <c r="D31" s="145"/>
      <c r="E31" s="145"/>
      <c r="F31" s="145"/>
      <c r="G31" s="145"/>
      <c r="H31" s="145"/>
      <c r="I31" s="145"/>
      <c r="J31" s="145"/>
      <c r="K31" s="146"/>
      <c r="L31" s="57"/>
      <c r="M31" s="58"/>
      <c r="N31" s="54" t="e">
        <f t="shared" si="0"/>
        <v>#DIV/0!</v>
      </c>
    </row>
    <row r="32" spans="1:14" ht="24" customHeight="1" hidden="1">
      <c r="A32" s="24" t="s">
        <v>217</v>
      </c>
      <c r="B32" s="21" t="s">
        <v>218</v>
      </c>
      <c r="C32" s="145"/>
      <c r="D32" s="145"/>
      <c r="E32" s="145"/>
      <c r="F32" s="145"/>
      <c r="G32" s="145"/>
      <c r="H32" s="145"/>
      <c r="I32" s="145"/>
      <c r="J32" s="145"/>
      <c r="K32" s="146"/>
      <c r="L32" s="57"/>
      <c r="M32" s="58"/>
      <c r="N32" s="54" t="e">
        <f t="shared" si="0"/>
        <v>#DIV/0!</v>
      </c>
    </row>
    <row r="33" spans="1:14" ht="24.75" customHeight="1" hidden="1">
      <c r="A33" s="24" t="s">
        <v>219</v>
      </c>
      <c r="B33" s="21" t="s">
        <v>218</v>
      </c>
      <c r="C33" s="145"/>
      <c r="D33" s="145"/>
      <c r="E33" s="145"/>
      <c r="F33" s="145"/>
      <c r="G33" s="145"/>
      <c r="H33" s="145"/>
      <c r="I33" s="145"/>
      <c r="J33" s="145"/>
      <c r="K33" s="146"/>
      <c r="L33" s="57"/>
      <c r="M33" s="58"/>
      <c r="N33" s="54" t="e">
        <f t="shared" si="0"/>
        <v>#DIV/0!</v>
      </c>
    </row>
    <row r="34" spans="1:14" ht="24" customHeight="1" hidden="1">
      <c r="A34" s="24" t="s">
        <v>220</v>
      </c>
      <c r="B34" s="21" t="s">
        <v>265</v>
      </c>
      <c r="C34" s="145"/>
      <c r="D34" s="145"/>
      <c r="E34" s="145"/>
      <c r="F34" s="145"/>
      <c r="G34" s="145"/>
      <c r="H34" s="145"/>
      <c r="I34" s="145"/>
      <c r="J34" s="145"/>
      <c r="K34" s="146"/>
      <c r="L34" s="57"/>
      <c r="M34" s="58"/>
      <c r="N34" s="54" t="e">
        <f t="shared" si="0"/>
        <v>#DIV/0!</v>
      </c>
    </row>
    <row r="35" spans="1:14" ht="27" customHeight="1" hidden="1">
      <c r="A35" s="24" t="s">
        <v>221</v>
      </c>
      <c r="B35" s="21" t="s">
        <v>265</v>
      </c>
      <c r="C35" s="145"/>
      <c r="D35" s="145"/>
      <c r="E35" s="145"/>
      <c r="F35" s="145"/>
      <c r="G35" s="145"/>
      <c r="H35" s="145"/>
      <c r="I35" s="145"/>
      <c r="J35" s="145"/>
      <c r="K35" s="146"/>
      <c r="L35" s="57"/>
      <c r="M35" s="58"/>
      <c r="N35" s="54" t="e">
        <f t="shared" si="0"/>
        <v>#DIV/0!</v>
      </c>
    </row>
    <row r="36" spans="1:14" ht="24" customHeight="1" hidden="1">
      <c r="A36" s="24" t="s">
        <v>222</v>
      </c>
      <c r="B36" s="21" t="s">
        <v>265</v>
      </c>
      <c r="C36" s="145"/>
      <c r="D36" s="145"/>
      <c r="E36" s="145"/>
      <c r="F36" s="145"/>
      <c r="G36" s="145"/>
      <c r="H36" s="145"/>
      <c r="I36" s="145"/>
      <c r="J36" s="145"/>
      <c r="K36" s="146"/>
      <c r="L36" s="57"/>
      <c r="M36" s="58"/>
      <c r="N36" s="54" t="e">
        <f t="shared" si="0"/>
        <v>#DIV/0!</v>
      </c>
    </row>
    <row r="37" spans="1:14" ht="26.25" customHeight="1" hidden="1">
      <c r="A37" s="24" t="s">
        <v>223</v>
      </c>
      <c r="B37" s="21" t="s">
        <v>265</v>
      </c>
      <c r="C37" s="146"/>
      <c r="D37" s="147"/>
      <c r="E37" s="147"/>
      <c r="F37" s="147"/>
      <c r="G37" s="147"/>
      <c r="H37" s="147"/>
      <c r="I37" s="147"/>
      <c r="J37" s="147"/>
      <c r="K37" s="147"/>
      <c r="L37" s="57"/>
      <c r="M37" s="58"/>
      <c r="N37" s="54" t="e">
        <f t="shared" si="0"/>
        <v>#DIV/0!</v>
      </c>
    </row>
    <row r="38" spans="1:14" ht="33.75" customHeight="1" hidden="1">
      <c r="A38" s="24" t="s">
        <v>224</v>
      </c>
      <c r="B38" s="21" t="s">
        <v>225</v>
      </c>
      <c r="C38" s="145"/>
      <c r="D38" s="145"/>
      <c r="E38" s="145"/>
      <c r="F38" s="145"/>
      <c r="G38" s="145"/>
      <c r="H38" s="145"/>
      <c r="I38" s="145"/>
      <c r="J38" s="145"/>
      <c r="K38" s="146"/>
      <c r="L38" s="57"/>
      <c r="M38" s="58"/>
      <c r="N38" s="54" t="e">
        <f t="shared" si="0"/>
        <v>#DIV/0!</v>
      </c>
    </row>
    <row r="39" spans="1:14" ht="34.5" customHeight="1" hidden="1">
      <c r="A39" s="24" t="s">
        <v>226</v>
      </c>
      <c r="B39" s="21" t="s">
        <v>266</v>
      </c>
      <c r="C39" s="145"/>
      <c r="D39" s="145"/>
      <c r="E39" s="145"/>
      <c r="F39" s="145"/>
      <c r="G39" s="145"/>
      <c r="H39" s="145"/>
      <c r="I39" s="145"/>
      <c r="J39" s="145"/>
      <c r="K39" s="146"/>
      <c r="L39" s="57"/>
      <c r="M39" s="58"/>
      <c r="N39" s="54" t="e">
        <f t="shared" si="0"/>
        <v>#DIV/0!</v>
      </c>
    </row>
    <row r="40" spans="1:14" ht="33" customHeight="1" hidden="1">
      <c r="A40" s="24" t="s">
        <v>227</v>
      </c>
      <c r="B40" s="21" t="s">
        <v>266</v>
      </c>
      <c r="C40" s="145"/>
      <c r="D40" s="145"/>
      <c r="E40" s="145"/>
      <c r="F40" s="145"/>
      <c r="G40" s="145"/>
      <c r="H40" s="145"/>
      <c r="I40" s="145"/>
      <c r="J40" s="145"/>
      <c r="K40" s="146"/>
      <c r="L40" s="57"/>
      <c r="M40" s="58"/>
      <c r="N40" s="54" t="e">
        <f t="shared" si="0"/>
        <v>#DIV/0!</v>
      </c>
    </row>
    <row r="41" spans="1:14" ht="33" customHeight="1" hidden="1">
      <c r="A41" s="24" t="s">
        <v>228</v>
      </c>
      <c r="B41" s="21" t="s">
        <v>266</v>
      </c>
      <c r="C41" s="145"/>
      <c r="D41" s="145"/>
      <c r="E41" s="145"/>
      <c r="F41" s="145"/>
      <c r="G41" s="145"/>
      <c r="H41" s="145"/>
      <c r="I41" s="145"/>
      <c r="J41" s="145"/>
      <c r="K41" s="146"/>
      <c r="L41" s="57"/>
      <c r="M41" s="58"/>
      <c r="N41" s="54" t="e">
        <f t="shared" si="0"/>
        <v>#DIV/0!</v>
      </c>
    </row>
    <row r="42" spans="1:14" ht="32.25" customHeight="1" hidden="1">
      <c r="A42" s="24" t="s">
        <v>229</v>
      </c>
      <c r="B42" s="21" t="s">
        <v>267</v>
      </c>
      <c r="C42" s="145"/>
      <c r="D42" s="145"/>
      <c r="E42" s="145"/>
      <c r="F42" s="145"/>
      <c r="G42" s="145"/>
      <c r="H42" s="145"/>
      <c r="I42" s="145"/>
      <c r="J42" s="145"/>
      <c r="K42" s="146"/>
      <c r="L42" s="57"/>
      <c r="M42" s="58"/>
      <c r="N42" s="54" t="e">
        <f t="shared" si="0"/>
        <v>#DIV/0!</v>
      </c>
    </row>
    <row r="43" spans="1:14" ht="32.25" customHeight="1" hidden="1">
      <c r="A43" s="24" t="s">
        <v>230</v>
      </c>
      <c r="B43" s="21" t="s">
        <v>267</v>
      </c>
      <c r="C43" s="145"/>
      <c r="D43" s="145"/>
      <c r="E43" s="145"/>
      <c r="F43" s="145"/>
      <c r="G43" s="145"/>
      <c r="H43" s="145"/>
      <c r="I43" s="145"/>
      <c r="J43" s="145"/>
      <c r="K43" s="146"/>
      <c r="L43" s="57"/>
      <c r="M43" s="58"/>
      <c r="N43" s="54" t="e">
        <f t="shared" si="0"/>
        <v>#DIV/0!</v>
      </c>
    </row>
    <row r="44" spans="1:14" ht="36" customHeight="1" hidden="1">
      <c r="A44" s="24" t="s">
        <v>231</v>
      </c>
      <c r="B44" s="21" t="s">
        <v>232</v>
      </c>
      <c r="C44" s="145"/>
      <c r="D44" s="145"/>
      <c r="E44" s="145"/>
      <c r="F44" s="145"/>
      <c r="G44" s="145"/>
      <c r="H44" s="145"/>
      <c r="I44" s="145"/>
      <c r="J44" s="145"/>
      <c r="K44" s="146"/>
      <c r="L44" s="57"/>
      <c r="M44" s="58"/>
      <c r="N44" s="54" t="e">
        <f t="shared" si="0"/>
        <v>#DIV/0!</v>
      </c>
    </row>
    <row r="45" spans="1:14" ht="33.75" customHeight="1" hidden="1">
      <c r="A45" s="24" t="s">
        <v>233</v>
      </c>
      <c r="B45" s="21" t="s">
        <v>234</v>
      </c>
      <c r="C45" s="145"/>
      <c r="D45" s="145"/>
      <c r="E45" s="145"/>
      <c r="F45" s="145"/>
      <c r="G45" s="145"/>
      <c r="H45" s="145"/>
      <c r="I45" s="145"/>
      <c r="J45" s="145"/>
      <c r="K45" s="146"/>
      <c r="L45" s="57"/>
      <c r="M45" s="58"/>
      <c r="N45" s="54" t="e">
        <f t="shared" si="0"/>
        <v>#DIV/0!</v>
      </c>
    </row>
    <row r="46" spans="1:14" ht="28.5" customHeight="1" hidden="1">
      <c r="A46" s="24" t="s">
        <v>235</v>
      </c>
      <c r="B46" s="21" t="s">
        <v>268</v>
      </c>
      <c r="C46" s="145"/>
      <c r="D46" s="145"/>
      <c r="E46" s="145"/>
      <c r="F46" s="145"/>
      <c r="G46" s="145"/>
      <c r="H46" s="145"/>
      <c r="I46" s="145"/>
      <c r="J46" s="145"/>
      <c r="K46" s="146"/>
      <c r="L46" s="57"/>
      <c r="M46" s="58"/>
      <c r="N46" s="54" t="e">
        <f t="shared" si="0"/>
        <v>#DIV/0!</v>
      </c>
    </row>
    <row r="47" spans="1:14" ht="30" customHeight="1" hidden="1">
      <c r="A47" s="24" t="s">
        <v>236</v>
      </c>
      <c r="B47" s="21" t="s">
        <v>268</v>
      </c>
      <c r="C47" s="145"/>
      <c r="D47" s="145"/>
      <c r="E47" s="145"/>
      <c r="F47" s="145"/>
      <c r="G47" s="145"/>
      <c r="H47" s="145"/>
      <c r="I47" s="145"/>
      <c r="J47" s="145"/>
      <c r="K47" s="146"/>
      <c r="L47" s="57"/>
      <c r="M47" s="58"/>
      <c r="N47" s="54" t="e">
        <f t="shared" si="0"/>
        <v>#DIV/0!</v>
      </c>
    </row>
    <row r="48" spans="1:14" ht="21.75" customHeight="1" hidden="1">
      <c r="A48" s="24" t="s">
        <v>237</v>
      </c>
      <c r="B48" s="21" t="s">
        <v>269</v>
      </c>
      <c r="C48" s="145"/>
      <c r="D48" s="145"/>
      <c r="E48" s="145"/>
      <c r="F48" s="145"/>
      <c r="G48" s="145"/>
      <c r="H48" s="145"/>
      <c r="I48" s="145"/>
      <c r="J48" s="145"/>
      <c r="K48" s="146"/>
      <c r="L48" s="57"/>
      <c r="M48" s="58"/>
      <c r="N48" s="54" t="e">
        <f t="shared" si="0"/>
        <v>#DIV/0!</v>
      </c>
    </row>
    <row r="49" spans="1:14" ht="21.75" customHeight="1" hidden="1">
      <c r="A49" s="24" t="s">
        <v>238</v>
      </c>
      <c r="B49" s="21" t="s">
        <v>269</v>
      </c>
      <c r="C49" s="145"/>
      <c r="D49" s="145"/>
      <c r="E49" s="145"/>
      <c r="F49" s="145"/>
      <c r="G49" s="145"/>
      <c r="H49" s="145"/>
      <c r="I49" s="145"/>
      <c r="J49" s="145"/>
      <c r="K49" s="146"/>
      <c r="L49" s="57"/>
      <c r="M49" s="58"/>
      <c r="N49" s="54" t="e">
        <f t="shared" si="0"/>
        <v>#DIV/0!</v>
      </c>
    </row>
    <row r="50" spans="1:14" ht="21">
      <c r="A50" s="24" t="s">
        <v>239</v>
      </c>
      <c r="B50" s="21" t="s">
        <v>270</v>
      </c>
      <c r="C50" s="145"/>
      <c r="D50" s="145"/>
      <c r="E50" s="145"/>
      <c r="F50" s="145"/>
      <c r="G50" s="145"/>
      <c r="H50" s="145"/>
      <c r="I50" s="145"/>
      <c r="J50" s="145"/>
      <c r="K50" s="146"/>
      <c r="L50" s="58">
        <f>SUM(L51:L58)</f>
        <v>246300</v>
      </c>
      <c r="M50" s="58">
        <f>SUM(M51:M58)</f>
        <v>203319.50000000003</v>
      </c>
      <c r="N50" s="75">
        <f t="shared" si="0"/>
        <v>82.54953308972799</v>
      </c>
    </row>
    <row r="51" spans="1:14" ht="22.5">
      <c r="A51" s="68" t="s">
        <v>240</v>
      </c>
      <c r="B51" s="63" t="s">
        <v>270</v>
      </c>
      <c r="C51" s="141"/>
      <c r="D51" s="141"/>
      <c r="E51" s="141"/>
      <c r="F51" s="141"/>
      <c r="G51" s="141"/>
      <c r="H51" s="141"/>
      <c r="I51" s="141"/>
      <c r="J51" s="141"/>
      <c r="K51" s="142"/>
      <c r="L51" s="66">
        <v>246300</v>
      </c>
      <c r="M51" s="67">
        <v>199047.04</v>
      </c>
      <c r="N51" s="54">
        <f t="shared" si="0"/>
        <v>80.81487616727568</v>
      </c>
    </row>
    <row r="52" spans="1:14" ht="22.5">
      <c r="A52" s="68" t="s">
        <v>241</v>
      </c>
      <c r="B52" s="63" t="s">
        <v>242</v>
      </c>
      <c r="C52" s="141"/>
      <c r="D52" s="141"/>
      <c r="E52" s="141"/>
      <c r="F52" s="141"/>
      <c r="G52" s="141"/>
      <c r="H52" s="141"/>
      <c r="I52" s="141"/>
      <c r="J52" s="141"/>
      <c r="K52" s="142"/>
      <c r="L52" s="66">
        <v>0</v>
      </c>
      <c r="M52" s="67">
        <v>524.91</v>
      </c>
      <c r="N52" s="54" t="e">
        <f t="shared" si="0"/>
        <v>#DIV/0!</v>
      </c>
    </row>
    <row r="53" spans="1:14" ht="22.5">
      <c r="A53" s="68" t="s">
        <v>243</v>
      </c>
      <c r="B53" s="63" t="s">
        <v>270</v>
      </c>
      <c r="C53" s="141"/>
      <c r="D53" s="141"/>
      <c r="E53" s="141"/>
      <c r="F53" s="141"/>
      <c r="G53" s="141"/>
      <c r="H53" s="141"/>
      <c r="I53" s="141"/>
      <c r="J53" s="141"/>
      <c r="K53" s="142"/>
      <c r="L53" s="66">
        <v>0</v>
      </c>
      <c r="M53" s="67">
        <v>3212.73</v>
      </c>
      <c r="N53" s="54" t="e">
        <f t="shared" si="0"/>
        <v>#DIV/0!</v>
      </c>
    </row>
    <row r="54" spans="1:14" ht="22.5">
      <c r="A54" s="68" t="s">
        <v>244</v>
      </c>
      <c r="B54" s="63" t="s">
        <v>270</v>
      </c>
      <c r="C54" s="141"/>
      <c r="D54" s="141"/>
      <c r="E54" s="141"/>
      <c r="F54" s="141"/>
      <c r="G54" s="141"/>
      <c r="H54" s="141"/>
      <c r="I54" s="141"/>
      <c r="J54" s="141"/>
      <c r="K54" s="142"/>
      <c r="L54" s="66">
        <v>0</v>
      </c>
      <c r="M54" s="67">
        <v>0</v>
      </c>
      <c r="N54" s="54">
        <v>0</v>
      </c>
    </row>
    <row r="55" spans="1:14" ht="28.5" customHeight="1">
      <c r="A55" s="68" t="s">
        <v>245</v>
      </c>
      <c r="B55" s="63" t="s">
        <v>246</v>
      </c>
      <c r="C55" s="141"/>
      <c r="D55" s="141"/>
      <c r="E55" s="141"/>
      <c r="F55" s="141"/>
      <c r="G55" s="141"/>
      <c r="H55" s="141"/>
      <c r="I55" s="141"/>
      <c r="J55" s="141"/>
      <c r="K55" s="142"/>
      <c r="L55" s="66">
        <v>0</v>
      </c>
      <c r="M55" s="67">
        <v>220.79</v>
      </c>
      <c r="N55" s="54" t="e">
        <f t="shared" si="0"/>
        <v>#DIV/0!</v>
      </c>
    </row>
    <row r="56" spans="1:14" ht="27" customHeight="1">
      <c r="A56" s="68" t="s">
        <v>247</v>
      </c>
      <c r="B56" s="63" t="s">
        <v>275</v>
      </c>
      <c r="C56" s="141"/>
      <c r="D56" s="141"/>
      <c r="E56" s="141"/>
      <c r="F56" s="141"/>
      <c r="G56" s="141"/>
      <c r="H56" s="141"/>
      <c r="I56" s="141"/>
      <c r="J56" s="141"/>
      <c r="K56" s="142"/>
      <c r="L56" s="66">
        <v>0</v>
      </c>
      <c r="M56" s="67">
        <v>145.96</v>
      </c>
      <c r="N56" s="54" t="e">
        <f t="shared" si="0"/>
        <v>#DIV/0!</v>
      </c>
    </row>
    <row r="57" spans="1:14" ht="26.25" customHeight="1">
      <c r="A57" s="68" t="s">
        <v>248</v>
      </c>
      <c r="B57" s="63" t="s">
        <v>275</v>
      </c>
      <c r="C57" s="141"/>
      <c r="D57" s="141"/>
      <c r="E57" s="141"/>
      <c r="F57" s="141"/>
      <c r="G57" s="141"/>
      <c r="H57" s="141"/>
      <c r="I57" s="141"/>
      <c r="J57" s="141"/>
      <c r="K57" s="142"/>
      <c r="L57" s="66">
        <v>0</v>
      </c>
      <c r="M57" s="67">
        <v>168.07</v>
      </c>
      <c r="N57" s="54" t="e">
        <f t="shared" si="0"/>
        <v>#DIV/0!</v>
      </c>
    </row>
    <row r="58" spans="1:14" ht="25.5" customHeight="1">
      <c r="A58" s="68" t="s">
        <v>249</v>
      </c>
      <c r="B58" s="63" t="s">
        <v>275</v>
      </c>
      <c r="C58" s="141"/>
      <c r="D58" s="141"/>
      <c r="E58" s="141"/>
      <c r="F58" s="141"/>
      <c r="G58" s="141"/>
      <c r="H58" s="141"/>
      <c r="I58" s="141"/>
      <c r="J58" s="141"/>
      <c r="K58" s="142"/>
      <c r="L58" s="66">
        <v>0</v>
      </c>
      <c r="M58" s="67">
        <v>0</v>
      </c>
      <c r="N58" s="54">
        <v>0</v>
      </c>
    </row>
    <row r="59" spans="1:14" ht="15" customHeight="1">
      <c r="A59" s="24" t="s">
        <v>250</v>
      </c>
      <c r="B59" s="21" t="s">
        <v>277</v>
      </c>
      <c r="C59" s="145"/>
      <c r="D59" s="145"/>
      <c r="E59" s="145"/>
      <c r="F59" s="145"/>
      <c r="G59" s="145"/>
      <c r="H59" s="145"/>
      <c r="I59" s="145"/>
      <c r="J59" s="145"/>
      <c r="K59" s="146"/>
      <c r="L59" s="58">
        <f>SUM(L60:L66)</f>
        <v>0</v>
      </c>
      <c r="M59" s="58">
        <f>SUM(M60:M66)</f>
        <v>0</v>
      </c>
      <c r="N59" s="75" t="e">
        <f t="shared" si="0"/>
        <v>#DIV/0!</v>
      </c>
    </row>
    <row r="60" spans="1:14" ht="15.75" customHeight="1">
      <c r="A60" s="68" t="s">
        <v>251</v>
      </c>
      <c r="B60" s="63" t="s">
        <v>277</v>
      </c>
      <c r="C60" s="141"/>
      <c r="D60" s="141"/>
      <c r="E60" s="141"/>
      <c r="F60" s="141"/>
      <c r="G60" s="141"/>
      <c r="H60" s="141"/>
      <c r="I60" s="141"/>
      <c r="J60" s="141"/>
      <c r="K60" s="142"/>
      <c r="L60" s="66">
        <v>0</v>
      </c>
      <c r="M60" s="67">
        <v>0</v>
      </c>
      <c r="N60" s="54" t="e">
        <f t="shared" si="0"/>
        <v>#DIV/0!</v>
      </c>
    </row>
    <row r="61" spans="1:14" ht="15" customHeight="1">
      <c r="A61" s="68" t="s">
        <v>252</v>
      </c>
      <c r="B61" s="63" t="s">
        <v>277</v>
      </c>
      <c r="C61" s="141"/>
      <c r="D61" s="141"/>
      <c r="E61" s="141"/>
      <c r="F61" s="141"/>
      <c r="G61" s="141"/>
      <c r="H61" s="141"/>
      <c r="I61" s="141"/>
      <c r="J61" s="141"/>
      <c r="K61" s="142"/>
      <c r="L61" s="66">
        <v>0</v>
      </c>
      <c r="M61" s="67">
        <v>0</v>
      </c>
      <c r="N61" s="54">
        <v>0</v>
      </c>
    </row>
    <row r="62" spans="1:14" ht="15" customHeight="1">
      <c r="A62" s="68" t="s">
        <v>253</v>
      </c>
      <c r="B62" s="63" t="s">
        <v>277</v>
      </c>
      <c r="C62" s="141"/>
      <c r="D62" s="141"/>
      <c r="E62" s="141"/>
      <c r="F62" s="141"/>
      <c r="G62" s="141"/>
      <c r="H62" s="141"/>
      <c r="I62" s="141"/>
      <c r="J62" s="141"/>
      <c r="K62" s="142"/>
      <c r="L62" s="66">
        <v>0</v>
      </c>
      <c r="M62" s="67">
        <v>0</v>
      </c>
      <c r="N62" s="54">
        <v>0</v>
      </c>
    </row>
    <row r="63" spans="1:14" ht="15" customHeight="1">
      <c r="A63" s="68" t="s">
        <v>254</v>
      </c>
      <c r="B63" s="63" t="s">
        <v>277</v>
      </c>
      <c r="C63" s="141"/>
      <c r="D63" s="141"/>
      <c r="E63" s="141"/>
      <c r="F63" s="141"/>
      <c r="G63" s="141"/>
      <c r="H63" s="141"/>
      <c r="I63" s="141"/>
      <c r="J63" s="141"/>
      <c r="K63" s="142"/>
      <c r="L63" s="66">
        <v>0</v>
      </c>
      <c r="M63" s="67">
        <v>0</v>
      </c>
      <c r="N63" s="54">
        <v>0</v>
      </c>
    </row>
    <row r="64" spans="1:14" ht="22.5">
      <c r="A64" s="68" t="s">
        <v>255</v>
      </c>
      <c r="B64" s="63" t="s">
        <v>363</v>
      </c>
      <c r="C64" s="141"/>
      <c r="D64" s="141"/>
      <c r="E64" s="141"/>
      <c r="F64" s="141"/>
      <c r="G64" s="141"/>
      <c r="H64" s="141"/>
      <c r="I64" s="141"/>
      <c r="J64" s="141"/>
      <c r="K64" s="142"/>
      <c r="L64" s="66">
        <v>0</v>
      </c>
      <c r="M64" s="67">
        <v>0</v>
      </c>
      <c r="N64" s="54">
        <v>0</v>
      </c>
    </row>
    <row r="65" spans="1:14" ht="22.5">
      <c r="A65" s="68" t="s">
        <v>364</v>
      </c>
      <c r="B65" s="63" t="s">
        <v>280</v>
      </c>
      <c r="C65" s="141"/>
      <c r="D65" s="141"/>
      <c r="E65" s="141"/>
      <c r="F65" s="141"/>
      <c r="G65" s="141"/>
      <c r="H65" s="141"/>
      <c r="I65" s="141"/>
      <c r="J65" s="141"/>
      <c r="K65" s="142"/>
      <c r="L65" s="66">
        <v>0</v>
      </c>
      <c r="M65" s="67">
        <v>0</v>
      </c>
      <c r="N65" s="54">
        <v>0</v>
      </c>
    </row>
    <row r="66" spans="1:14" ht="22.5">
      <c r="A66" s="68" t="s">
        <v>365</v>
      </c>
      <c r="B66" s="63" t="s">
        <v>280</v>
      </c>
      <c r="C66" s="141"/>
      <c r="D66" s="141"/>
      <c r="E66" s="141"/>
      <c r="F66" s="141"/>
      <c r="G66" s="141"/>
      <c r="H66" s="141"/>
      <c r="I66" s="141"/>
      <c r="J66" s="141"/>
      <c r="K66" s="142"/>
      <c r="L66" s="66">
        <v>0</v>
      </c>
      <c r="M66" s="67">
        <v>0</v>
      </c>
      <c r="N66" s="54">
        <v>0</v>
      </c>
    </row>
    <row r="67" spans="1:14" ht="15" customHeight="1">
      <c r="A67" s="26" t="s">
        <v>366</v>
      </c>
      <c r="B67" s="19" t="s">
        <v>282</v>
      </c>
      <c r="C67" s="143"/>
      <c r="D67" s="143"/>
      <c r="E67" s="143"/>
      <c r="F67" s="143"/>
      <c r="G67" s="143"/>
      <c r="H67" s="143"/>
      <c r="I67" s="143"/>
      <c r="J67" s="143"/>
      <c r="K67" s="144"/>
      <c r="L67" s="58">
        <f>L68+L71+L80</f>
        <v>428900</v>
      </c>
      <c r="M67" s="58">
        <f>M68+M71+M80</f>
        <v>465389.7</v>
      </c>
      <c r="N67" s="75">
        <f t="shared" si="0"/>
        <v>108.50774073210539</v>
      </c>
    </row>
    <row r="68" spans="1:14" ht="15" customHeight="1">
      <c r="A68" s="24" t="s">
        <v>367</v>
      </c>
      <c r="B68" s="21" t="s">
        <v>284</v>
      </c>
      <c r="C68" s="145"/>
      <c r="D68" s="145"/>
      <c r="E68" s="145"/>
      <c r="F68" s="145"/>
      <c r="G68" s="145"/>
      <c r="H68" s="145"/>
      <c r="I68" s="145"/>
      <c r="J68" s="145"/>
      <c r="K68" s="146"/>
      <c r="L68" s="58">
        <f>SUM(L69:L70)</f>
        <v>299700</v>
      </c>
      <c r="M68" s="58">
        <f>SUM(M69:M70)</f>
        <v>289356.63</v>
      </c>
      <c r="N68" s="75">
        <f t="shared" si="0"/>
        <v>96.54875875875875</v>
      </c>
    </row>
    <row r="69" spans="1:14" ht="27.75" customHeight="1">
      <c r="A69" s="68" t="s">
        <v>115</v>
      </c>
      <c r="B69" s="63" t="s">
        <v>286</v>
      </c>
      <c r="C69" s="141"/>
      <c r="D69" s="141"/>
      <c r="E69" s="141"/>
      <c r="F69" s="141"/>
      <c r="G69" s="141"/>
      <c r="H69" s="141"/>
      <c r="I69" s="141"/>
      <c r="J69" s="141"/>
      <c r="K69" s="142"/>
      <c r="L69" s="66">
        <v>299700</v>
      </c>
      <c r="M69" s="67">
        <v>280256.94</v>
      </c>
      <c r="N69" s="54">
        <f t="shared" si="0"/>
        <v>93.5124924924925</v>
      </c>
    </row>
    <row r="70" spans="1:14" ht="24.75" customHeight="1">
      <c r="A70" s="68" t="s">
        <v>116</v>
      </c>
      <c r="B70" s="63" t="s">
        <v>286</v>
      </c>
      <c r="C70" s="141"/>
      <c r="D70" s="141"/>
      <c r="E70" s="141"/>
      <c r="F70" s="141"/>
      <c r="G70" s="141"/>
      <c r="H70" s="141"/>
      <c r="I70" s="141"/>
      <c r="J70" s="141"/>
      <c r="K70" s="142"/>
      <c r="L70" s="66">
        <v>0</v>
      </c>
      <c r="M70" s="67">
        <v>9099.69</v>
      </c>
      <c r="N70" s="54" t="e">
        <f t="shared" si="0"/>
        <v>#DIV/0!</v>
      </c>
    </row>
    <row r="71" spans="1:14" ht="15" customHeight="1" hidden="1">
      <c r="A71" s="26" t="s">
        <v>368</v>
      </c>
      <c r="B71" s="19" t="s">
        <v>287</v>
      </c>
      <c r="C71" s="143"/>
      <c r="D71" s="143"/>
      <c r="E71" s="143"/>
      <c r="F71" s="143"/>
      <c r="G71" s="143"/>
      <c r="H71" s="143"/>
      <c r="I71" s="143"/>
      <c r="J71" s="143"/>
      <c r="K71" s="144"/>
      <c r="L71" s="58">
        <f>SUM(L72:L79)</f>
        <v>0</v>
      </c>
      <c r="M71" s="58">
        <f>SUM(M72:M79)</f>
        <v>0</v>
      </c>
      <c r="N71" s="54" t="e">
        <f t="shared" si="0"/>
        <v>#DIV/0!</v>
      </c>
    </row>
    <row r="72" spans="1:14" ht="15" customHeight="1" hidden="1">
      <c r="A72" s="24" t="s">
        <v>369</v>
      </c>
      <c r="B72" s="21" t="s">
        <v>288</v>
      </c>
      <c r="C72" s="145"/>
      <c r="D72" s="145"/>
      <c r="E72" s="145"/>
      <c r="F72" s="145"/>
      <c r="G72" s="145"/>
      <c r="H72" s="145"/>
      <c r="I72" s="145"/>
      <c r="J72" s="145"/>
      <c r="K72" s="146"/>
      <c r="L72" s="57"/>
      <c r="M72" s="58"/>
      <c r="N72" s="54" t="e">
        <f t="shared" si="0"/>
        <v>#DIV/0!</v>
      </c>
    </row>
    <row r="73" spans="1:14" ht="15" customHeight="1" hidden="1">
      <c r="A73" s="24" t="s">
        <v>370</v>
      </c>
      <c r="B73" s="21" t="s">
        <v>288</v>
      </c>
      <c r="C73" s="145"/>
      <c r="D73" s="145"/>
      <c r="E73" s="145"/>
      <c r="F73" s="145"/>
      <c r="G73" s="145"/>
      <c r="H73" s="145"/>
      <c r="I73" s="145"/>
      <c r="J73" s="145"/>
      <c r="K73" s="146"/>
      <c r="L73" s="57"/>
      <c r="M73" s="58"/>
      <c r="N73" s="54" t="e">
        <f t="shared" si="0"/>
        <v>#DIV/0!</v>
      </c>
    </row>
    <row r="74" spans="1:14" ht="15" customHeight="1" hidden="1">
      <c r="A74" s="24" t="s">
        <v>371</v>
      </c>
      <c r="B74" s="21" t="s">
        <v>288</v>
      </c>
      <c r="C74" s="145"/>
      <c r="D74" s="145"/>
      <c r="E74" s="145"/>
      <c r="F74" s="145"/>
      <c r="G74" s="145"/>
      <c r="H74" s="145"/>
      <c r="I74" s="145"/>
      <c r="J74" s="145"/>
      <c r="K74" s="146"/>
      <c r="L74" s="57"/>
      <c r="M74" s="58"/>
      <c r="N74" s="54" t="e">
        <f t="shared" si="0"/>
        <v>#DIV/0!</v>
      </c>
    </row>
    <row r="75" spans="1:14" ht="15" customHeight="1" hidden="1">
      <c r="A75" s="24" t="s">
        <v>372</v>
      </c>
      <c r="B75" s="21" t="s">
        <v>288</v>
      </c>
      <c r="C75" s="145"/>
      <c r="D75" s="145"/>
      <c r="E75" s="145"/>
      <c r="F75" s="145"/>
      <c r="G75" s="145"/>
      <c r="H75" s="145"/>
      <c r="I75" s="145"/>
      <c r="J75" s="145"/>
      <c r="K75" s="146"/>
      <c r="L75" s="57"/>
      <c r="M75" s="58"/>
      <c r="N75" s="54" t="e">
        <f t="shared" si="0"/>
        <v>#DIV/0!</v>
      </c>
    </row>
    <row r="76" spans="1:14" ht="15" customHeight="1" hidden="1">
      <c r="A76" s="24" t="s">
        <v>373</v>
      </c>
      <c r="B76" s="21" t="s">
        <v>289</v>
      </c>
      <c r="C76" s="145"/>
      <c r="D76" s="145"/>
      <c r="E76" s="145"/>
      <c r="F76" s="145"/>
      <c r="G76" s="145"/>
      <c r="H76" s="145"/>
      <c r="I76" s="145"/>
      <c r="J76" s="145"/>
      <c r="K76" s="146"/>
      <c r="L76" s="57"/>
      <c r="M76" s="58"/>
      <c r="N76" s="54" t="e">
        <f aca="true" t="shared" si="1" ref="N76:N142">M76/L76*100</f>
        <v>#DIV/0!</v>
      </c>
    </row>
    <row r="77" spans="1:14" ht="15" customHeight="1" hidden="1">
      <c r="A77" s="24" t="s">
        <v>374</v>
      </c>
      <c r="B77" s="21" t="s">
        <v>289</v>
      </c>
      <c r="C77" s="145"/>
      <c r="D77" s="145"/>
      <c r="E77" s="145"/>
      <c r="F77" s="145"/>
      <c r="G77" s="145"/>
      <c r="H77" s="145"/>
      <c r="I77" s="145"/>
      <c r="J77" s="145"/>
      <c r="K77" s="146"/>
      <c r="L77" s="57"/>
      <c r="M77" s="58"/>
      <c r="N77" s="54" t="e">
        <f t="shared" si="1"/>
        <v>#DIV/0!</v>
      </c>
    </row>
    <row r="78" spans="1:14" ht="15" customHeight="1" hidden="1">
      <c r="A78" s="24" t="s">
        <v>375</v>
      </c>
      <c r="B78" s="21" t="s">
        <v>289</v>
      </c>
      <c r="C78" s="145"/>
      <c r="D78" s="145"/>
      <c r="E78" s="145"/>
      <c r="F78" s="145"/>
      <c r="G78" s="145"/>
      <c r="H78" s="145"/>
      <c r="I78" s="145"/>
      <c r="J78" s="145"/>
      <c r="K78" s="146"/>
      <c r="L78" s="57"/>
      <c r="M78" s="58"/>
      <c r="N78" s="54" t="e">
        <f t="shared" si="1"/>
        <v>#DIV/0!</v>
      </c>
    </row>
    <row r="79" spans="1:14" ht="15" customHeight="1" hidden="1">
      <c r="A79" s="24" t="s">
        <v>376</v>
      </c>
      <c r="B79" s="21" t="s">
        <v>289</v>
      </c>
      <c r="C79" s="145"/>
      <c r="D79" s="145"/>
      <c r="E79" s="145"/>
      <c r="F79" s="145"/>
      <c r="G79" s="145"/>
      <c r="H79" s="145"/>
      <c r="I79" s="145"/>
      <c r="J79" s="145"/>
      <c r="K79" s="146"/>
      <c r="L79" s="57"/>
      <c r="M79" s="58"/>
      <c r="N79" s="54" t="e">
        <f t="shared" si="1"/>
        <v>#DIV/0!</v>
      </c>
    </row>
    <row r="80" spans="1:14" ht="15" customHeight="1">
      <c r="A80" s="26" t="s">
        <v>377</v>
      </c>
      <c r="B80" s="19" t="s">
        <v>290</v>
      </c>
      <c r="C80" s="143"/>
      <c r="D80" s="143"/>
      <c r="E80" s="143"/>
      <c r="F80" s="143"/>
      <c r="G80" s="143"/>
      <c r="H80" s="143"/>
      <c r="I80" s="143"/>
      <c r="J80" s="143"/>
      <c r="K80" s="144"/>
      <c r="L80" s="56">
        <f>SUM(L81:L86)</f>
        <v>129200</v>
      </c>
      <c r="M80" s="56">
        <f>SUM(M81:M86)</f>
        <v>176033.07</v>
      </c>
      <c r="N80" s="75">
        <f t="shared" si="1"/>
        <v>136.24850619195047</v>
      </c>
    </row>
    <row r="81" spans="1:14" ht="36" customHeight="1">
      <c r="A81" s="70" t="s">
        <v>117</v>
      </c>
      <c r="B81" s="71" t="s">
        <v>562</v>
      </c>
      <c r="C81" s="72"/>
      <c r="D81" s="72"/>
      <c r="E81" s="72"/>
      <c r="F81" s="72"/>
      <c r="G81" s="72"/>
      <c r="H81" s="72"/>
      <c r="I81" s="72"/>
      <c r="J81" s="72"/>
      <c r="K81" s="73"/>
      <c r="L81" s="74">
        <v>128200</v>
      </c>
      <c r="M81" s="74">
        <v>90217.96</v>
      </c>
      <c r="N81" s="54">
        <f t="shared" si="1"/>
        <v>70.37282371294852</v>
      </c>
    </row>
    <row r="82" spans="1:14" ht="38.25" customHeight="1">
      <c r="A82" s="70" t="s">
        <v>118</v>
      </c>
      <c r="B82" s="71" t="s">
        <v>562</v>
      </c>
      <c r="C82" s="71" t="s">
        <v>562</v>
      </c>
      <c r="D82" s="71" t="s">
        <v>562</v>
      </c>
      <c r="E82" s="71" t="s">
        <v>562</v>
      </c>
      <c r="F82" s="71" t="s">
        <v>562</v>
      </c>
      <c r="G82" s="71" t="s">
        <v>562</v>
      </c>
      <c r="H82" s="71" t="s">
        <v>562</v>
      </c>
      <c r="I82" s="71" t="s">
        <v>562</v>
      </c>
      <c r="J82" s="71" t="s">
        <v>562</v>
      </c>
      <c r="K82" s="71" t="s">
        <v>562</v>
      </c>
      <c r="L82" s="74">
        <v>0</v>
      </c>
      <c r="M82" s="74">
        <v>9472.83</v>
      </c>
      <c r="N82" s="54" t="e">
        <f t="shared" si="1"/>
        <v>#DIV/0!</v>
      </c>
    </row>
    <row r="83" spans="1:14" ht="35.25" customHeight="1">
      <c r="A83" s="70" t="s">
        <v>351</v>
      </c>
      <c r="B83" s="71" t="s">
        <v>562</v>
      </c>
      <c r="C83" s="71"/>
      <c r="D83" s="71"/>
      <c r="E83" s="71"/>
      <c r="F83" s="71"/>
      <c r="G83" s="71"/>
      <c r="H83" s="71"/>
      <c r="I83" s="71"/>
      <c r="J83" s="71"/>
      <c r="K83" s="71"/>
      <c r="L83" s="74">
        <v>0</v>
      </c>
      <c r="M83" s="74">
        <v>0</v>
      </c>
      <c r="N83" s="54" t="e">
        <f t="shared" si="1"/>
        <v>#DIV/0!</v>
      </c>
    </row>
    <row r="84" spans="1:14" ht="36" customHeight="1">
      <c r="A84" s="68" t="s">
        <v>119</v>
      </c>
      <c r="B84" s="63" t="s">
        <v>563</v>
      </c>
      <c r="C84" s="141"/>
      <c r="D84" s="141"/>
      <c r="E84" s="141"/>
      <c r="F84" s="141"/>
      <c r="G84" s="141"/>
      <c r="H84" s="141"/>
      <c r="I84" s="141"/>
      <c r="J84" s="141"/>
      <c r="K84" s="142"/>
      <c r="L84" s="66">
        <v>1000</v>
      </c>
      <c r="M84" s="67">
        <v>75789.96</v>
      </c>
      <c r="N84" s="54">
        <f t="shared" si="1"/>
        <v>7578.996000000001</v>
      </c>
    </row>
    <row r="85" spans="1:14" ht="36" customHeight="1">
      <c r="A85" s="68" t="s">
        <v>120</v>
      </c>
      <c r="B85" s="63" t="s">
        <v>563</v>
      </c>
      <c r="C85" s="141"/>
      <c r="D85" s="141"/>
      <c r="E85" s="141"/>
      <c r="F85" s="141"/>
      <c r="G85" s="141"/>
      <c r="H85" s="141"/>
      <c r="I85" s="141"/>
      <c r="J85" s="141"/>
      <c r="K85" s="142"/>
      <c r="L85" s="66">
        <v>0</v>
      </c>
      <c r="M85" s="67">
        <v>552.32</v>
      </c>
      <c r="N85" s="54">
        <v>0</v>
      </c>
    </row>
    <row r="86" spans="1:14" ht="37.5" customHeight="1">
      <c r="A86" s="68" t="s">
        <v>121</v>
      </c>
      <c r="B86" s="63" t="s">
        <v>563</v>
      </c>
      <c r="C86" s="141"/>
      <c r="D86" s="141"/>
      <c r="E86" s="141"/>
      <c r="F86" s="141"/>
      <c r="G86" s="141"/>
      <c r="H86" s="141"/>
      <c r="I86" s="141"/>
      <c r="J86" s="141"/>
      <c r="K86" s="142"/>
      <c r="L86" s="66">
        <v>0</v>
      </c>
      <c r="M86" s="67">
        <v>0</v>
      </c>
      <c r="N86" s="54">
        <v>0</v>
      </c>
    </row>
    <row r="87" spans="1:14" ht="15" customHeight="1">
      <c r="A87" s="26" t="s">
        <v>378</v>
      </c>
      <c r="B87" s="19" t="s">
        <v>294</v>
      </c>
      <c r="C87" s="143"/>
      <c r="D87" s="143"/>
      <c r="E87" s="143"/>
      <c r="F87" s="143"/>
      <c r="G87" s="143"/>
      <c r="H87" s="143"/>
      <c r="I87" s="143"/>
      <c r="J87" s="143"/>
      <c r="K87" s="144"/>
      <c r="L87" s="59">
        <f>L88</f>
        <v>120800</v>
      </c>
      <c r="M87" s="59">
        <f>M88</f>
        <v>117449.76</v>
      </c>
      <c r="N87" s="75">
        <f>M87/L87*100</f>
        <v>97.22662251655628</v>
      </c>
    </row>
    <row r="88" spans="1:14" ht="27" customHeight="1">
      <c r="A88" s="68" t="s">
        <v>124</v>
      </c>
      <c r="B88" s="63" t="s">
        <v>0</v>
      </c>
      <c r="C88" s="141"/>
      <c r="D88" s="141"/>
      <c r="E88" s="141"/>
      <c r="F88" s="141"/>
      <c r="G88" s="141"/>
      <c r="H88" s="141"/>
      <c r="I88" s="141"/>
      <c r="J88" s="141"/>
      <c r="K88" s="142"/>
      <c r="L88" s="66">
        <v>120800</v>
      </c>
      <c r="M88" s="66">
        <v>117449.76</v>
      </c>
      <c r="N88" s="54">
        <f t="shared" si="1"/>
        <v>97.22662251655628</v>
      </c>
    </row>
    <row r="89" spans="1:14" ht="49.5" customHeight="1">
      <c r="A89" s="68" t="s">
        <v>122</v>
      </c>
      <c r="B89" s="63" t="s">
        <v>1</v>
      </c>
      <c r="C89" s="141"/>
      <c r="D89" s="141"/>
      <c r="E89" s="141"/>
      <c r="F89" s="141"/>
      <c r="G89" s="141"/>
      <c r="H89" s="141"/>
      <c r="I89" s="141"/>
      <c r="J89" s="141"/>
      <c r="K89" s="142"/>
      <c r="L89" s="66">
        <v>120800</v>
      </c>
      <c r="M89" s="66">
        <v>117449.76</v>
      </c>
      <c r="N89" s="54">
        <f t="shared" si="1"/>
        <v>97.22662251655628</v>
      </c>
    </row>
    <row r="90" spans="1:14" ht="46.5" customHeight="1">
      <c r="A90" s="68" t="s">
        <v>123</v>
      </c>
      <c r="B90" s="63" t="s">
        <v>1</v>
      </c>
      <c r="C90" s="141"/>
      <c r="D90" s="141"/>
      <c r="E90" s="141"/>
      <c r="F90" s="141"/>
      <c r="G90" s="141"/>
      <c r="H90" s="141"/>
      <c r="I90" s="141"/>
      <c r="J90" s="141"/>
      <c r="K90" s="142"/>
      <c r="L90" s="66">
        <v>0</v>
      </c>
      <c r="M90" s="67">
        <v>0</v>
      </c>
      <c r="N90" s="54">
        <v>0</v>
      </c>
    </row>
    <row r="91" spans="1:14" ht="32.25" customHeight="1" hidden="1">
      <c r="A91" s="24" t="s">
        <v>379</v>
      </c>
      <c r="B91" s="21" t="s">
        <v>296</v>
      </c>
      <c r="C91" s="145"/>
      <c r="D91" s="145"/>
      <c r="E91" s="145"/>
      <c r="F91" s="145"/>
      <c r="G91" s="145"/>
      <c r="H91" s="145"/>
      <c r="I91" s="145"/>
      <c r="J91" s="145"/>
      <c r="K91" s="146"/>
      <c r="L91" s="57"/>
      <c r="M91" s="58">
        <f>M92+M93</f>
        <v>0</v>
      </c>
      <c r="N91" s="54" t="e">
        <f t="shared" si="1"/>
        <v>#DIV/0!</v>
      </c>
    </row>
    <row r="92" spans="1:14" ht="36" customHeight="1" hidden="1">
      <c r="A92" s="24" t="s">
        <v>380</v>
      </c>
      <c r="B92" s="21" t="s">
        <v>381</v>
      </c>
      <c r="C92" s="145"/>
      <c r="D92" s="145"/>
      <c r="E92" s="145"/>
      <c r="F92" s="145"/>
      <c r="G92" s="145"/>
      <c r="H92" s="145"/>
      <c r="I92" s="145"/>
      <c r="J92" s="145"/>
      <c r="K92" s="146"/>
      <c r="L92" s="57"/>
      <c r="M92" s="58"/>
      <c r="N92" s="54" t="e">
        <f t="shared" si="1"/>
        <v>#DIV/0!</v>
      </c>
    </row>
    <row r="93" spans="1:14" ht="21.75">
      <c r="A93" s="24" t="s">
        <v>382</v>
      </c>
      <c r="B93" s="21" t="s">
        <v>297</v>
      </c>
      <c r="C93" s="145"/>
      <c r="D93" s="145"/>
      <c r="E93" s="145"/>
      <c r="F93" s="145"/>
      <c r="G93" s="145"/>
      <c r="H93" s="145"/>
      <c r="I93" s="145"/>
      <c r="J93" s="145"/>
      <c r="K93" s="146"/>
      <c r="L93" s="57"/>
      <c r="M93" s="58"/>
      <c r="N93" s="54" t="e">
        <f t="shared" si="1"/>
        <v>#DIV/0!</v>
      </c>
    </row>
    <row r="94" spans="1:14" ht="27.75" customHeight="1">
      <c r="A94" s="24" t="s">
        <v>383</v>
      </c>
      <c r="B94" s="21" t="s">
        <v>298</v>
      </c>
      <c r="C94" s="145"/>
      <c r="D94" s="145"/>
      <c r="E94" s="145"/>
      <c r="F94" s="145"/>
      <c r="G94" s="145"/>
      <c r="H94" s="145"/>
      <c r="I94" s="145"/>
      <c r="J94" s="145"/>
      <c r="K94" s="146"/>
      <c r="L94" s="57">
        <f>L95</f>
        <v>4.92</v>
      </c>
      <c r="M94" s="57">
        <f>M95</f>
        <v>52.17</v>
      </c>
      <c r="N94" s="75">
        <v>0</v>
      </c>
    </row>
    <row r="95" spans="1:14" ht="16.5" customHeight="1">
      <c r="A95" s="24" t="s">
        <v>125</v>
      </c>
      <c r="B95" s="21" t="s">
        <v>4</v>
      </c>
      <c r="C95" s="145"/>
      <c r="D95" s="145"/>
      <c r="E95" s="145"/>
      <c r="F95" s="145"/>
      <c r="G95" s="145"/>
      <c r="H95" s="145"/>
      <c r="I95" s="145"/>
      <c r="J95" s="145"/>
      <c r="K95" s="146"/>
      <c r="L95" s="57">
        <f>L96+L97</f>
        <v>4.92</v>
      </c>
      <c r="M95" s="57">
        <f>M96+M97</f>
        <v>52.17</v>
      </c>
      <c r="N95" s="75">
        <v>0</v>
      </c>
    </row>
    <row r="96" spans="1:14" ht="22.5">
      <c r="A96" s="68" t="s">
        <v>127</v>
      </c>
      <c r="B96" s="63" t="s">
        <v>126</v>
      </c>
      <c r="C96" s="141"/>
      <c r="D96" s="141"/>
      <c r="E96" s="141"/>
      <c r="F96" s="141"/>
      <c r="G96" s="141"/>
      <c r="H96" s="141"/>
      <c r="I96" s="141"/>
      <c r="J96" s="141"/>
      <c r="K96" s="142"/>
      <c r="L96" s="66">
        <v>0</v>
      </c>
      <c r="M96" s="66">
        <v>0</v>
      </c>
      <c r="N96" s="54">
        <v>0</v>
      </c>
    </row>
    <row r="97" spans="1:14" ht="22.5">
      <c r="A97" s="68" t="s">
        <v>128</v>
      </c>
      <c r="B97" s="63" t="s">
        <v>126</v>
      </c>
      <c r="C97" s="141"/>
      <c r="D97" s="141"/>
      <c r="E97" s="141"/>
      <c r="F97" s="141"/>
      <c r="G97" s="141"/>
      <c r="H97" s="141"/>
      <c r="I97" s="141"/>
      <c r="J97" s="141"/>
      <c r="K97" s="142"/>
      <c r="L97" s="66">
        <v>4.92</v>
      </c>
      <c r="M97" s="66">
        <v>52.17</v>
      </c>
      <c r="N97" s="54">
        <v>0</v>
      </c>
    </row>
    <row r="98" spans="1:14" ht="21.75">
      <c r="A98" s="26" t="s">
        <v>384</v>
      </c>
      <c r="B98" s="19" t="s">
        <v>300</v>
      </c>
      <c r="C98" s="143"/>
      <c r="D98" s="143"/>
      <c r="E98" s="143"/>
      <c r="F98" s="143"/>
      <c r="G98" s="143"/>
      <c r="H98" s="143"/>
      <c r="I98" s="143"/>
      <c r="J98" s="143"/>
      <c r="K98" s="144"/>
      <c r="L98" s="56">
        <f>L99+L101+L105+L107</f>
        <v>571319.6599999999</v>
      </c>
      <c r="M98" s="56">
        <f>M99+M101+M105+M107</f>
        <v>574293.37</v>
      </c>
      <c r="N98" s="75">
        <f t="shared" si="1"/>
        <v>100.52049845440294</v>
      </c>
    </row>
    <row r="99" spans="1:14" ht="21.75" customHeight="1" hidden="1">
      <c r="A99" s="24" t="s">
        <v>385</v>
      </c>
      <c r="B99" s="21" t="s">
        <v>302</v>
      </c>
      <c r="C99" s="145"/>
      <c r="D99" s="145"/>
      <c r="E99" s="145"/>
      <c r="F99" s="145"/>
      <c r="G99" s="145"/>
      <c r="H99" s="145"/>
      <c r="I99" s="145"/>
      <c r="J99" s="145"/>
      <c r="K99" s="146"/>
      <c r="L99" s="57"/>
      <c r="M99" s="58">
        <f>M100</f>
        <v>0</v>
      </c>
      <c r="N99" s="54" t="e">
        <f t="shared" si="1"/>
        <v>#DIV/0!</v>
      </c>
    </row>
    <row r="100" spans="1:14" ht="32.25" customHeight="1" hidden="1">
      <c r="A100" s="24" t="s">
        <v>386</v>
      </c>
      <c r="B100" s="21" t="s">
        <v>303</v>
      </c>
      <c r="C100" s="145"/>
      <c r="D100" s="145"/>
      <c r="E100" s="145"/>
      <c r="F100" s="145"/>
      <c r="G100" s="145"/>
      <c r="H100" s="145"/>
      <c r="I100" s="145"/>
      <c r="J100" s="145"/>
      <c r="K100" s="146"/>
      <c r="L100" s="57"/>
      <c r="M100" s="58"/>
      <c r="N100" s="54" t="e">
        <f t="shared" si="1"/>
        <v>#DIV/0!</v>
      </c>
    </row>
    <row r="101" spans="1:14" ht="58.5" customHeight="1">
      <c r="A101" s="24" t="s">
        <v>387</v>
      </c>
      <c r="B101" s="21" t="s">
        <v>304</v>
      </c>
      <c r="C101" s="145"/>
      <c r="D101" s="145"/>
      <c r="E101" s="145"/>
      <c r="F101" s="145"/>
      <c r="G101" s="145"/>
      <c r="H101" s="145"/>
      <c r="I101" s="145"/>
      <c r="J101" s="145"/>
      <c r="K101" s="146"/>
      <c r="L101" s="58">
        <f>SUM(L102:L104)</f>
        <v>332919.66</v>
      </c>
      <c r="M101" s="58">
        <f>SUM(M102:M104)</f>
        <v>330710.86</v>
      </c>
      <c r="N101" s="75">
        <f t="shared" si="1"/>
        <v>99.33653662868693</v>
      </c>
    </row>
    <row r="102" spans="1:14" ht="47.25" customHeight="1" hidden="1">
      <c r="A102" s="24" t="s">
        <v>388</v>
      </c>
      <c r="B102" s="21" t="s">
        <v>312</v>
      </c>
      <c r="C102" s="145"/>
      <c r="D102" s="145"/>
      <c r="E102" s="145"/>
      <c r="F102" s="145"/>
      <c r="G102" s="145"/>
      <c r="H102" s="145"/>
      <c r="I102" s="145"/>
      <c r="J102" s="145"/>
      <c r="K102" s="146"/>
      <c r="L102" s="57"/>
      <c r="M102" s="58"/>
      <c r="N102" s="54" t="e">
        <f t="shared" si="1"/>
        <v>#DIV/0!</v>
      </c>
    </row>
    <row r="103" spans="1:14" ht="48.75" customHeight="1">
      <c r="A103" s="68" t="s">
        <v>389</v>
      </c>
      <c r="B103" s="63" t="s">
        <v>313</v>
      </c>
      <c r="C103" s="141"/>
      <c r="D103" s="141"/>
      <c r="E103" s="141"/>
      <c r="F103" s="141"/>
      <c r="G103" s="141"/>
      <c r="H103" s="141"/>
      <c r="I103" s="141"/>
      <c r="J103" s="141"/>
      <c r="K103" s="142"/>
      <c r="L103" s="66">
        <v>64000</v>
      </c>
      <c r="M103" s="67">
        <v>37384.25</v>
      </c>
      <c r="N103" s="54">
        <f t="shared" si="1"/>
        <v>58.412890625</v>
      </c>
    </row>
    <row r="104" spans="1:14" ht="36.75" customHeight="1">
      <c r="A104" s="68" t="s">
        <v>129</v>
      </c>
      <c r="B104" s="63" t="s">
        <v>10</v>
      </c>
      <c r="C104" s="141"/>
      <c r="D104" s="141"/>
      <c r="E104" s="141"/>
      <c r="F104" s="141"/>
      <c r="G104" s="141"/>
      <c r="H104" s="141"/>
      <c r="I104" s="141"/>
      <c r="J104" s="141"/>
      <c r="K104" s="142"/>
      <c r="L104" s="66">
        <v>268919.66</v>
      </c>
      <c r="M104" s="67">
        <v>293326.61</v>
      </c>
      <c r="N104" s="54">
        <f t="shared" si="1"/>
        <v>109.07592624503542</v>
      </c>
    </row>
    <row r="105" spans="1:14" ht="16.5" customHeight="1" hidden="1">
      <c r="A105" s="68" t="s">
        <v>390</v>
      </c>
      <c r="B105" s="63" t="s">
        <v>317</v>
      </c>
      <c r="C105" s="141"/>
      <c r="D105" s="141"/>
      <c r="E105" s="141"/>
      <c r="F105" s="141"/>
      <c r="G105" s="141"/>
      <c r="H105" s="141"/>
      <c r="I105" s="141"/>
      <c r="J105" s="141"/>
      <c r="K105" s="142"/>
      <c r="L105" s="66"/>
      <c r="M105" s="67">
        <f>M106</f>
        <v>0</v>
      </c>
      <c r="N105" s="54" t="e">
        <f t="shared" si="1"/>
        <v>#DIV/0!</v>
      </c>
    </row>
    <row r="106" spans="1:14" ht="36.75" customHeight="1" hidden="1">
      <c r="A106" s="68" t="s">
        <v>391</v>
      </c>
      <c r="B106" s="63" t="s">
        <v>133</v>
      </c>
      <c r="C106" s="141"/>
      <c r="D106" s="141"/>
      <c r="E106" s="141"/>
      <c r="F106" s="141"/>
      <c r="G106" s="141"/>
      <c r="H106" s="141"/>
      <c r="I106" s="141"/>
      <c r="J106" s="141"/>
      <c r="K106" s="142"/>
      <c r="L106" s="66"/>
      <c r="M106" s="67"/>
      <c r="N106" s="54" t="e">
        <f t="shared" si="1"/>
        <v>#DIV/0!</v>
      </c>
    </row>
    <row r="107" spans="1:14" ht="49.5" customHeight="1">
      <c r="A107" s="68" t="s">
        <v>392</v>
      </c>
      <c r="B107" s="63" t="s">
        <v>134</v>
      </c>
      <c r="C107" s="141"/>
      <c r="D107" s="141"/>
      <c r="E107" s="141"/>
      <c r="F107" s="141"/>
      <c r="G107" s="141"/>
      <c r="H107" s="141"/>
      <c r="I107" s="141"/>
      <c r="J107" s="141"/>
      <c r="K107" s="142"/>
      <c r="L107" s="67">
        <f>L108</f>
        <v>238400</v>
      </c>
      <c r="M107" s="67">
        <f>M108</f>
        <v>243582.51</v>
      </c>
      <c r="N107" s="54">
        <f t="shared" si="1"/>
        <v>102.1738716442953</v>
      </c>
    </row>
    <row r="108" spans="1:14" ht="46.5" customHeight="1">
      <c r="A108" s="68" t="s">
        <v>130</v>
      </c>
      <c r="B108" s="63" t="s">
        <v>12</v>
      </c>
      <c r="C108" s="141"/>
      <c r="D108" s="141"/>
      <c r="E108" s="141"/>
      <c r="F108" s="141"/>
      <c r="G108" s="141"/>
      <c r="H108" s="141"/>
      <c r="I108" s="141"/>
      <c r="J108" s="141"/>
      <c r="K108" s="142"/>
      <c r="L108" s="66">
        <v>238400</v>
      </c>
      <c r="M108" s="67">
        <v>243582.51</v>
      </c>
      <c r="N108" s="54">
        <f t="shared" si="1"/>
        <v>102.1738716442953</v>
      </c>
    </row>
    <row r="109" spans="1:14" ht="21" hidden="1">
      <c r="A109" s="26" t="s">
        <v>393</v>
      </c>
      <c r="B109" s="19" t="s">
        <v>138</v>
      </c>
      <c r="C109" s="143"/>
      <c r="D109" s="143"/>
      <c r="E109" s="143"/>
      <c r="F109" s="143"/>
      <c r="G109" s="143"/>
      <c r="H109" s="143"/>
      <c r="I109" s="143"/>
      <c r="J109" s="143"/>
      <c r="K109" s="144"/>
      <c r="L109" s="59"/>
      <c r="M109" s="56">
        <f>M110</f>
        <v>0</v>
      </c>
      <c r="N109" s="54" t="e">
        <f t="shared" si="1"/>
        <v>#DIV/0!</v>
      </c>
    </row>
    <row r="110" spans="1:14" ht="18" customHeight="1" hidden="1">
      <c r="A110" s="26" t="s">
        <v>394</v>
      </c>
      <c r="B110" s="19" t="s">
        <v>139</v>
      </c>
      <c r="C110" s="143"/>
      <c r="D110" s="143"/>
      <c r="E110" s="143"/>
      <c r="F110" s="143"/>
      <c r="G110" s="143"/>
      <c r="H110" s="143"/>
      <c r="I110" s="143"/>
      <c r="J110" s="143"/>
      <c r="K110" s="144"/>
      <c r="L110" s="59"/>
      <c r="M110" s="56">
        <f>SUM(M111:M115)</f>
        <v>0</v>
      </c>
      <c r="N110" s="54" t="e">
        <f t="shared" si="1"/>
        <v>#DIV/0!</v>
      </c>
    </row>
    <row r="111" spans="1:14" ht="21" customHeight="1" hidden="1">
      <c r="A111" s="24" t="s">
        <v>395</v>
      </c>
      <c r="B111" s="21" t="s">
        <v>140</v>
      </c>
      <c r="C111" s="143"/>
      <c r="D111" s="143"/>
      <c r="E111" s="143"/>
      <c r="F111" s="143"/>
      <c r="G111" s="143"/>
      <c r="H111" s="143"/>
      <c r="I111" s="143"/>
      <c r="J111" s="143"/>
      <c r="K111" s="144"/>
      <c r="L111" s="59"/>
      <c r="M111" s="58"/>
      <c r="N111" s="54" t="e">
        <f t="shared" si="1"/>
        <v>#DIV/0!</v>
      </c>
    </row>
    <row r="112" spans="1:14" ht="22.5" customHeight="1" hidden="1">
      <c r="A112" s="24" t="s">
        <v>396</v>
      </c>
      <c r="B112" s="21" t="s">
        <v>141</v>
      </c>
      <c r="C112" s="145"/>
      <c r="D112" s="145"/>
      <c r="E112" s="145"/>
      <c r="F112" s="145"/>
      <c r="G112" s="145"/>
      <c r="H112" s="145"/>
      <c r="I112" s="145"/>
      <c r="J112" s="145"/>
      <c r="K112" s="146"/>
      <c r="L112" s="57"/>
      <c r="M112" s="58"/>
      <c r="N112" s="54" t="e">
        <f t="shared" si="1"/>
        <v>#DIV/0!</v>
      </c>
    </row>
    <row r="113" spans="1:14" ht="14.25" customHeight="1" hidden="1">
      <c r="A113" s="24" t="s">
        <v>397</v>
      </c>
      <c r="B113" s="21" t="s">
        <v>142</v>
      </c>
      <c r="C113" s="145"/>
      <c r="D113" s="145"/>
      <c r="E113" s="145"/>
      <c r="F113" s="145"/>
      <c r="G113" s="145"/>
      <c r="H113" s="145"/>
      <c r="I113" s="145"/>
      <c r="J113" s="145"/>
      <c r="K113" s="146"/>
      <c r="L113" s="57"/>
      <c r="M113" s="58"/>
      <c r="N113" s="54" t="e">
        <f t="shared" si="1"/>
        <v>#DIV/0!</v>
      </c>
    </row>
    <row r="114" spans="1:14" ht="14.25" customHeight="1" hidden="1">
      <c r="A114" s="24" t="s">
        <v>398</v>
      </c>
      <c r="B114" s="21" t="s">
        <v>143</v>
      </c>
      <c r="C114" s="145"/>
      <c r="D114" s="145"/>
      <c r="E114" s="145"/>
      <c r="F114" s="145"/>
      <c r="G114" s="145"/>
      <c r="H114" s="145"/>
      <c r="I114" s="145"/>
      <c r="J114" s="145"/>
      <c r="K114" s="146"/>
      <c r="L114" s="57"/>
      <c r="M114" s="58"/>
      <c r="N114" s="54" t="e">
        <f t="shared" si="1"/>
        <v>#DIV/0!</v>
      </c>
    </row>
    <row r="115" spans="1:14" ht="24" customHeight="1" hidden="1">
      <c r="A115" s="24" t="s">
        <v>399</v>
      </c>
      <c r="B115" s="21" t="s">
        <v>144</v>
      </c>
      <c r="C115" s="145"/>
      <c r="D115" s="145"/>
      <c r="E115" s="145"/>
      <c r="F115" s="145"/>
      <c r="G115" s="145"/>
      <c r="H115" s="145"/>
      <c r="I115" s="145"/>
      <c r="J115" s="145"/>
      <c r="K115" s="146"/>
      <c r="L115" s="57"/>
      <c r="M115" s="58"/>
      <c r="N115" s="54" t="e">
        <f t="shared" si="1"/>
        <v>#DIV/0!</v>
      </c>
    </row>
    <row r="116" spans="1:14" ht="21.75">
      <c r="A116" s="26" t="s">
        <v>400</v>
      </c>
      <c r="B116" s="19" t="s">
        <v>401</v>
      </c>
      <c r="C116" s="143"/>
      <c r="D116" s="143"/>
      <c r="E116" s="143"/>
      <c r="F116" s="143"/>
      <c r="G116" s="143"/>
      <c r="H116" s="143"/>
      <c r="I116" s="143"/>
      <c r="J116" s="143"/>
      <c r="K116" s="144"/>
      <c r="L116" s="56">
        <f>L117+L119</f>
        <v>215000</v>
      </c>
      <c r="M116" s="56">
        <f>M117+M119</f>
        <v>119000</v>
      </c>
      <c r="N116" s="75">
        <f t="shared" si="1"/>
        <v>55.348837209302324</v>
      </c>
    </row>
    <row r="117" spans="1:14" ht="21.75">
      <c r="A117" s="24" t="s">
        <v>402</v>
      </c>
      <c r="B117" s="21" t="s">
        <v>403</v>
      </c>
      <c r="C117" s="145"/>
      <c r="D117" s="145"/>
      <c r="E117" s="145"/>
      <c r="F117" s="145"/>
      <c r="G117" s="145"/>
      <c r="H117" s="145"/>
      <c r="I117" s="145"/>
      <c r="J117" s="145"/>
      <c r="K117" s="146"/>
      <c r="L117" s="58">
        <f>L118</f>
        <v>215000</v>
      </c>
      <c r="M117" s="58">
        <f>M118</f>
        <v>119000</v>
      </c>
      <c r="N117" s="75">
        <f t="shared" si="1"/>
        <v>55.348837209302324</v>
      </c>
    </row>
    <row r="118" spans="1:14" ht="22.5">
      <c r="A118" s="68" t="s">
        <v>131</v>
      </c>
      <c r="B118" s="63" t="s">
        <v>14</v>
      </c>
      <c r="C118" s="141"/>
      <c r="D118" s="141"/>
      <c r="E118" s="141"/>
      <c r="F118" s="141"/>
      <c r="G118" s="141"/>
      <c r="H118" s="141"/>
      <c r="I118" s="141"/>
      <c r="J118" s="141"/>
      <c r="K118" s="142"/>
      <c r="L118" s="66">
        <v>215000</v>
      </c>
      <c r="M118" s="67">
        <v>119000</v>
      </c>
      <c r="N118" s="54">
        <f t="shared" si="1"/>
        <v>55.348837209302324</v>
      </c>
    </row>
    <row r="119" spans="1:14" ht="15.75" customHeight="1">
      <c r="A119" s="24" t="s">
        <v>404</v>
      </c>
      <c r="B119" s="25" t="s">
        <v>151</v>
      </c>
      <c r="C119" s="145"/>
      <c r="D119" s="145"/>
      <c r="E119" s="145"/>
      <c r="F119" s="145"/>
      <c r="G119" s="145"/>
      <c r="H119" s="145"/>
      <c r="I119" s="145"/>
      <c r="J119" s="145"/>
      <c r="K119" s="146"/>
      <c r="L119" s="58">
        <f>L120</f>
        <v>0</v>
      </c>
      <c r="M119" s="58">
        <f>M120</f>
        <v>0</v>
      </c>
      <c r="N119" s="75" t="e">
        <f t="shared" si="1"/>
        <v>#DIV/0!</v>
      </c>
    </row>
    <row r="120" spans="1:14" ht="15.75" customHeight="1">
      <c r="A120" s="68" t="s">
        <v>132</v>
      </c>
      <c r="B120" s="69" t="s">
        <v>16</v>
      </c>
      <c r="C120" s="141"/>
      <c r="D120" s="141"/>
      <c r="E120" s="141"/>
      <c r="F120" s="141"/>
      <c r="G120" s="141"/>
      <c r="H120" s="141"/>
      <c r="I120" s="141"/>
      <c r="J120" s="141"/>
      <c r="K120" s="142"/>
      <c r="L120" s="66">
        <v>0</v>
      </c>
      <c r="M120" s="67">
        <v>0</v>
      </c>
      <c r="N120" s="54" t="e">
        <f t="shared" si="1"/>
        <v>#DIV/0!</v>
      </c>
    </row>
    <row r="121" spans="1:14" s="76" customFormat="1" ht="21">
      <c r="A121" s="24" t="s">
        <v>405</v>
      </c>
      <c r="B121" s="21" t="s">
        <v>155</v>
      </c>
      <c r="C121" s="145"/>
      <c r="D121" s="145"/>
      <c r="E121" s="145"/>
      <c r="F121" s="145"/>
      <c r="G121" s="145"/>
      <c r="H121" s="145"/>
      <c r="I121" s="145"/>
      <c r="J121" s="145"/>
      <c r="K121" s="146"/>
      <c r="L121" s="58">
        <f>L122+L124+L126</f>
        <v>17000</v>
      </c>
      <c r="M121" s="58">
        <f>M122+M124+M126</f>
        <v>62726.770000000004</v>
      </c>
      <c r="N121" s="75">
        <f t="shared" si="1"/>
        <v>368.981</v>
      </c>
    </row>
    <row r="122" spans="1:14" ht="15" customHeight="1" hidden="1">
      <c r="A122" s="24" t="s">
        <v>406</v>
      </c>
      <c r="B122" s="21" t="s">
        <v>157</v>
      </c>
      <c r="C122" s="145"/>
      <c r="D122" s="145"/>
      <c r="E122" s="145"/>
      <c r="F122" s="145"/>
      <c r="G122" s="145"/>
      <c r="H122" s="145"/>
      <c r="I122" s="145"/>
      <c r="J122" s="145"/>
      <c r="K122" s="146"/>
      <c r="L122" s="57"/>
      <c r="M122" s="58">
        <f>M123</f>
        <v>0</v>
      </c>
      <c r="N122" s="54" t="e">
        <f t="shared" si="1"/>
        <v>#DIV/0!</v>
      </c>
    </row>
    <row r="123" spans="1:14" ht="22.5" hidden="1">
      <c r="A123" s="68" t="s">
        <v>407</v>
      </c>
      <c r="B123" s="63" t="s">
        <v>158</v>
      </c>
      <c r="C123" s="141"/>
      <c r="D123" s="141"/>
      <c r="E123" s="141"/>
      <c r="F123" s="141"/>
      <c r="G123" s="141"/>
      <c r="H123" s="141"/>
      <c r="I123" s="141"/>
      <c r="J123" s="141"/>
      <c r="K123" s="142"/>
      <c r="L123" s="66"/>
      <c r="M123" s="67"/>
      <c r="N123" s="54" t="e">
        <f t="shared" si="1"/>
        <v>#DIV/0!</v>
      </c>
    </row>
    <row r="124" spans="1:14" s="76" customFormat="1" ht="47.25" customHeight="1">
      <c r="A124" s="24" t="s">
        <v>408</v>
      </c>
      <c r="B124" s="21" t="s">
        <v>159</v>
      </c>
      <c r="C124" s="145"/>
      <c r="D124" s="145"/>
      <c r="E124" s="145"/>
      <c r="F124" s="145"/>
      <c r="G124" s="145"/>
      <c r="H124" s="145"/>
      <c r="I124" s="145"/>
      <c r="J124" s="145"/>
      <c r="K124" s="146"/>
      <c r="L124" s="58">
        <f>L125</f>
        <v>0</v>
      </c>
      <c r="M124" s="58">
        <f>M125</f>
        <v>52500</v>
      </c>
      <c r="N124" s="75" t="e">
        <f t="shared" si="1"/>
        <v>#DIV/0!</v>
      </c>
    </row>
    <row r="125" spans="1:14" s="76" customFormat="1" ht="51" customHeight="1">
      <c r="A125" s="68" t="s">
        <v>271</v>
      </c>
      <c r="B125" s="63" t="s">
        <v>272</v>
      </c>
      <c r="C125" s="141"/>
      <c r="D125" s="141"/>
      <c r="E125" s="141"/>
      <c r="F125" s="141"/>
      <c r="G125" s="141"/>
      <c r="H125" s="141"/>
      <c r="I125" s="141"/>
      <c r="J125" s="141"/>
      <c r="K125" s="142"/>
      <c r="L125" s="66">
        <v>0</v>
      </c>
      <c r="M125" s="67">
        <v>52500</v>
      </c>
      <c r="N125" s="54" t="e">
        <f t="shared" si="1"/>
        <v>#DIV/0!</v>
      </c>
    </row>
    <row r="126" spans="1:14" s="76" customFormat="1" ht="33.75" customHeight="1">
      <c r="A126" s="24" t="s">
        <v>409</v>
      </c>
      <c r="B126" s="21" t="s">
        <v>410</v>
      </c>
      <c r="C126" s="145"/>
      <c r="D126" s="145"/>
      <c r="E126" s="145"/>
      <c r="F126" s="145"/>
      <c r="G126" s="145"/>
      <c r="H126" s="145"/>
      <c r="I126" s="145"/>
      <c r="J126" s="145"/>
      <c r="K126" s="146"/>
      <c r="L126" s="58">
        <f>SUM(L127:L128)</f>
        <v>17000</v>
      </c>
      <c r="M126" s="58">
        <f>SUM(M127:M128)</f>
        <v>10226.77</v>
      </c>
      <c r="N126" s="75">
        <f t="shared" si="1"/>
        <v>60.1574705882353</v>
      </c>
    </row>
    <row r="127" spans="1:14" ht="33.75" customHeight="1" hidden="1">
      <c r="A127" s="24" t="s">
        <v>411</v>
      </c>
      <c r="B127" s="21" t="s">
        <v>412</v>
      </c>
      <c r="C127" s="145"/>
      <c r="D127" s="145"/>
      <c r="E127" s="145"/>
      <c r="F127" s="145"/>
      <c r="G127" s="145"/>
      <c r="H127" s="145"/>
      <c r="I127" s="145"/>
      <c r="J127" s="145"/>
      <c r="K127" s="146"/>
      <c r="L127" s="57"/>
      <c r="M127" s="58"/>
      <c r="N127" s="54" t="e">
        <f t="shared" si="1"/>
        <v>#DIV/0!</v>
      </c>
    </row>
    <row r="128" spans="1:14" ht="33.75">
      <c r="A128" s="68" t="s">
        <v>413</v>
      </c>
      <c r="B128" s="63" t="s">
        <v>412</v>
      </c>
      <c r="C128" s="141"/>
      <c r="D128" s="141"/>
      <c r="E128" s="141"/>
      <c r="F128" s="141"/>
      <c r="G128" s="141"/>
      <c r="H128" s="141"/>
      <c r="I128" s="141"/>
      <c r="J128" s="141"/>
      <c r="K128" s="142"/>
      <c r="L128" s="66">
        <v>17000</v>
      </c>
      <c r="M128" s="67">
        <v>10226.77</v>
      </c>
      <c r="N128" s="54">
        <f t="shared" si="1"/>
        <v>60.1574705882353</v>
      </c>
    </row>
    <row r="129" spans="1:14" ht="22.5" customHeight="1" hidden="1">
      <c r="A129" s="24" t="s">
        <v>414</v>
      </c>
      <c r="B129" s="25" t="s">
        <v>167</v>
      </c>
      <c r="C129" s="22"/>
      <c r="D129" s="22"/>
      <c r="E129" s="22"/>
      <c r="F129" s="22"/>
      <c r="G129" s="22"/>
      <c r="H129" s="22"/>
      <c r="I129" s="22"/>
      <c r="J129" s="22"/>
      <c r="K129" s="23"/>
      <c r="L129" s="57"/>
      <c r="M129" s="58">
        <f>M130</f>
        <v>0</v>
      </c>
      <c r="N129" s="54" t="e">
        <f t="shared" si="1"/>
        <v>#DIV/0!</v>
      </c>
    </row>
    <row r="130" spans="1:14" ht="25.5" customHeight="1" hidden="1">
      <c r="A130" s="24" t="s">
        <v>415</v>
      </c>
      <c r="B130" s="25" t="s">
        <v>168</v>
      </c>
      <c r="C130" s="22"/>
      <c r="D130" s="22"/>
      <c r="E130" s="22"/>
      <c r="F130" s="22"/>
      <c r="G130" s="22"/>
      <c r="H130" s="22"/>
      <c r="I130" s="22"/>
      <c r="J130" s="22"/>
      <c r="K130" s="23"/>
      <c r="L130" s="57"/>
      <c r="M130" s="58">
        <f>M131</f>
        <v>0</v>
      </c>
      <c r="N130" s="54" t="e">
        <f t="shared" si="1"/>
        <v>#DIV/0!</v>
      </c>
    </row>
    <row r="131" spans="1:14" ht="26.25" customHeight="1" hidden="1">
      <c r="A131" s="24" t="s">
        <v>416</v>
      </c>
      <c r="B131" s="25" t="s">
        <v>169</v>
      </c>
      <c r="C131" s="22"/>
      <c r="D131" s="22"/>
      <c r="E131" s="22"/>
      <c r="F131" s="22"/>
      <c r="G131" s="22"/>
      <c r="H131" s="22"/>
      <c r="I131" s="22"/>
      <c r="J131" s="22"/>
      <c r="K131" s="23"/>
      <c r="L131" s="57"/>
      <c r="M131" s="58"/>
      <c r="N131" s="54" t="e">
        <f t="shared" si="1"/>
        <v>#DIV/0!</v>
      </c>
    </row>
    <row r="132" spans="1:14" s="76" customFormat="1" ht="15" customHeight="1">
      <c r="A132" s="26" t="s">
        <v>417</v>
      </c>
      <c r="B132" s="19" t="s">
        <v>170</v>
      </c>
      <c r="C132" s="143"/>
      <c r="D132" s="143"/>
      <c r="E132" s="143"/>
      <c r="F132" s="143"/>
      <c r="G132" s="143"/>
      <c r="H132" s="143"/>
      <c r="I132" s="143"/>
      <c r="J132" s="143"/>
      <c r="K132" s="144"/>
      <c r="L132" s="58">
        <f>L133+L136+L138+L140+L142+L148+L150+L152+L156+L154</f>
        <v>0</v>
      </c>
      <c r="M132" s="58">
        <f>M133+M136+M138+M140+M142+M148+M150+M152+M156+M154</f>
        <v>0</v>
      </c>
      <c r="N132" s="75" t="e">
        <f t="shared" si="1"/>
        <v>#DIV/0!</v>
      </c>
    </row>
    <row r="133" spans="1:14" s="76" customFormat="1" ht="21.75" customHeight="1" hidden="1">
      <c r="A133" s="26" t="s">
        <v>418</v>
      </c>
      <c r="B133" s="19" t="s">
        <v>172</v>
      </c>
      <c r="C133" s="143"/>
      <c r="D133" s="143"/>
      <c r="E133" s="143"/>
      <c r="F133" s="143"/>
      <c r="G133" s="143"/>
      <c r="H133" s="143"/>
      <c r="I133" s="143"/>
      <c r="J133" s="143"/>
      <c r="K133" s="144"/>
      <c r="L133" s="59"/>
      <c r="M133" s="56">
        <f>SUM(M134:M135)</f>
        <v>0</v>
      </c>
      <c r="N133" s="75" t="e">
        <f t="shared" si="1"/>
        <v>#DIV/0!</v>
      </c>
    </row>
    <row r="134" spans="1:14" s="76" customFormat="1" ht="57" customHeight="1" hidden="1">
      <c r="A134" s="24" t="s">
        <v>419</v>
      </c>
      <c r="B134" s="21" t="s">
        <v>420</v>
      </c>
      <c r="C134" s="145"/>
      <c r="D134" s="145"/>
      <c r="E134" s="145"/>
      <c r="F134" s="145"/>
      <c r="G134" s="145"/>
      <c r="H134" s="145"/>
      <c r="I134" s="145"/>
      <c r="J134" s="145"/>
      <c r="K134" s="146"/>
      <c r="L134" s="57"/>
      <c r="M134" s="58"/>
      <c r="N134" s="75" t="e">
        <f t="shared" si="1"/>
        <v>#DIV/0!</v>
      </c>
    </row>
    <row r="135" spans="1:14" s="76" customFormat="1" ht="35.25" customHeight="1" hidden="1">
      <c r="A135" s="24" t="s">
        <v>421</v>
      </c>
      <c r="B135" s="21" t="s">
        <v>173</v>
      </c>
      <c r="C135" s="145"/>
      <c r="D135" s="145"/>
      <c r="E135" s="145"/>
      <c r="F135" s="145"/>
      <c r="G135" s="145"/>
      <c r="H135" s="145"/>
      <c r="I135" s="145"/>
      <c r="J135" s="145"/>
      <c r="K135" s="146"/>
      <c r="L135" s="57"/>
      <c r="M135" s="58"/>
      <c r="N135" s="75" t="e">
        <f t="shared" si="1"/>
        <v>#DIV/0!</v>
      </c>
    </row>
    <row r="136" spans="1:14" s="76" customFormat="1" ht="35.25" customHeight="1" hidden="1">
      <c r="A136" s="24" t="s">
        <v>422</v>
      </c>
      <c r="B136" s="21" t="s">
        <v>174</v>
      </c>
      <c r="C136" s="145"/>
      <c r="D136" s="145"/>
      <c r="E136" s="145"/>
      <c r="F136" s="145"/>
      <c r="G136" s="145"/>
      <c r="H136" s="145"/>
      <c r="I136" s="145"/>
      <c r="J136" s="145"/>
      <c r="K136" s="146"/>
      <c r="L136" s="57"/>
      <c r="M136" s="58">
        <f>M137</f>
        <v>0</v>
      </c>
      <c r="N136" s="75" t="e">
        <f t="shared" si="1"/>
        <v>#DIV/0!</v>
      </c>
    </row>
    <row r="137" spans="1:14" s="76" customFormat="1" ht="34.5" customHeight="1" hidden="1">
      <c r="A137" s="24" t="s">
        <v>423</v>
      </c>
      <c r="B137" s="21" t="s">
        <v>174</v>
      </c>
      <c r="C137" s="145"/>
      <c r="D137" s="145"/>
      <c r="E137" s="145"/>
      <c r="F137" s="145"/>
      <c r="G137" s="145"/>
      <c r="H137" s="145"/>
      <c r="I137" s="145"/>
      <c r="J137" s="145"/>
      <c r="K137" s="146"/>
      <c r="L137" s="57"/>
      <c r="M137" s="58"/>
      <c r="N137" s="75" t="e">
        <f t="shared" si="1"/>
        <v>#DIV/0!</v>
      </c>
    </row>
    <row r="138" spans="1:14" s="76" customFormat="1" ht="36" customHeight="1" hidden="1">
      <c r="A138" s="24" t="s">
        <v>424</v>
      </c>
      <c r="B138" s="21" t="s">
        <v>175</v>
      </c>
      <c r="C138" s="145"/>
      <c r="D138" s="145"/>
      <c r="E138" s="145"/>
      <c r="F138" s="145"/>
      <c r="G138" s="145"/>
      <c r="H138" s="145"/>
      <c r="I138" s="145"/>
      <c r="J138" s="145"/>
      <c r="K138" s="146"/>
      <c r="L138" s="57"/>
      <c r="M138" s="58">
        <f>M139</f>
        <v>0</v>
      </c>
      <c r="N138" s="75" t="e">
        <f t="shared" si="1"/>
        <v>#DIV/0!</v>
      </c>
    </row>
    <row r="139" spans="1:14" s="76" customFormat="1" ht="35.25" customHeight="1" hidden="1">
      <c r="A139" s="24" t="s">
        <v>425</v>
      </c>
      <c r="B139" s="21" t="s">
        <v>175</v>
      </c>
      <c r="C139" s="145"/>
      <c r="D139" s="145"/>
      <c r="E139" s="145"/>
      <c r="F139" s="145"/>
      <c r="G139" s="145"/>
      <c r="H139" s="145"/>
      <c r="I139" s="145"/>
      <c r="J139" s="145"/>
      <c r="K139" s="146"/>
      <c r="L139" s="57"/>
      <c r="M139" s="58"/>
      <c r="N139" s="75" t="e">
        <f t="shared" si="1"/>
        <v>#DIV/0!</v>
      </c>
    </row>
    <row r="140" spans="1:14" s="76" customFormat="1" ht="25.5" customHeight="1" hidden="1">
      <c r="A140" s="26" t="s">
        <v>426</v>
      </c>
      <c r="B140" s="21" t="s">
        <v>176</v>
      </c>
      <c r="C140" s="145"/>
      <c r="D140" s="145"/>
      <c r="E140" s="145"/>
      <c r="F140" s="145"/>
      <c r="G140" s="145"/>
      <c r="H140" s="145"/>
      <c r="I140" s="145"/>
      <c r="J140" s="145"/>
      <c r="K140" s="146"/>
      <c r="L140" s="57"/>
      <c r="M140" s="58">
        <f>M141</f>
        <v>0</v>
      </c>
      <c r="N140" s="75" t="e">
        <f t="shared" si="1"/>
        <v>#DIV/0!</v>
      </c>
    </row>
    <row r="141" spans="1:14" s="76" customFormat="1" ht="36" customHeight="1" hidden="1">
      <c r="A141" s="24" t="s">
        <v>427</v>
      </c>
      <c r="B141" s="21" t="s">
        <v>177</v>
      </c>
      <c r="C141" s="145"/>
      <c r="D141" s="145"/>
      <c r="E141" s="145"/>
      <c r="F141" s="145"/>
      <c r="G141" s="145"/>
      <c r="H141" s="145"/>
      <c r="I141" s="145"/>
      <c r="J141" s="145"/>
      <c r="K141" s="146"/>
      <c r="L141" s="57"/>
      <c r="M141" s="58"/>
      <c r="N141" s="75" t="e">
        <f t="shared" si="1"/>
        <v>#DIV/0!</v>
      </c>
    </row>
    <row r="142" spans="1:14" s="76" customFormat="1" ht="48.75" customHeight="1" hidden="1">
      <c r="A142" s="26" t="s">
        <v>428</v>
      </c>
      <c r="B142" s="21" t="s">
        <v>178</v>
      </c>
      <c r="C142" s="145"/>
      <c r="D142" s="145"/>
      <c r="E142" s="145"/>
      <c r="F142" s="145"/>
      <c r="G142" s="145"/>
      <c r="H142" s="145"/>
      <c r="I142" s="145"/>
      <c r="J142" s="145"/>
      <c r="K142" s="146"/>
      <c r="L142" s="57"/>
      <c r="M142" s="58">
        <f>SUM(M143:M147)</f>
        <v>0</v>
      </c>
      <c r="N142" s="75" t="e">
        <f t="shared" si="1"/>
        <v>#DIV/0!</v>
      </c>
    </row>
    <row r="143" spans="1:14" s="76" customFormat="1" ht="21.75" customHeight="1" hidden="1">
      <c r="A143" s="24" t="s">
        <v>429</v>
      </c>
      <c r="B143" s="21" t="s">
        <v>430</v>
      </c>
      <c r="C143" s="145"/>
      <c r="D143" s="145"/>
      <c r="E143" s="145"/>
      <c r="F143" s="145"/>
      <c r="G143" s="145"/>
      <c r="H143" s="145"/>
      <c r="I143" s="145"/>
      <c r="J143" s="145"/>
      <c r="K143" s="146"/>
      <c r="L143" s="57"/>
      <c r="M143" s="58"/>
      <c r="N143" s="75" t="e">
        <f aca="true" t="shared" si="2" ref="N143:N206">M143/L143*100</f>
        <v>#DIV/0!</v>
      </c>
    </row>
    <row r="144" spans="1:14" s="76" customFormat="1" ht="24" customHeight="1" hidden="1">
      <c r="A144" s="26" t="s">
        <v>431</v>
      </c>
      <c r="B144" s="19" t="s">
        <v>179</v>
      </c>
      <c r="C144" s="143"/>
      <c r="D144" s="143"/>
      <c r="E144" s="143"/>
      <c r="F144" s="143"/>
      <c r="G144" s="143"/>
      <c r="H144" s="143"/>
      <c r="I144" s="143"/>
      <c r="J144" s="143"/>
      <c r="K144" s="144"/>
      <c r="L144" s="59"/>
      <c r="M144" s="56"/>
      <c r="N144" s="75" t="e">
        <f t="shared" si="2"/>
        <v>#DIV/0!</v>
      </c>
    </row>
    <row r="145" spans="1:14" s="76" customFormat="1" ht="16.5" customHeight="1" hidden="1">
      <c r="A145" s="26" t="s">
        <v>432</v>
      </c>
      <c r="B145" s="19" t="s">
        <v>433</v>
      </c>
      <c r="C145" s="143"/>
      <c r="D145" s="143"/>
      <c r="E145" s="143"/>
      <c r="F145" s="143"/>
      <c r="G145" s="143"/>
      <c r="H145" s="143"/>
      <c r="I145" s="143"/>
      <c r="J145" s="143"/>
      <c r="K145" s="144"/>
      <c r="L145" s="59"/>
      <c r="M145" s="56"/>
      <c r="N145" s="75" t="e">
        <f t="shared" si="2"/>
        <v>#DIV/0!</v>
      </c>
    </row>
    <row r="146" spans="1:14" s="76" customFormat="1" ht="24" customHeight="1" hidden="1">
      <c r="A146" s="24" t="s">
        <v>434</v>
      </c>
      <c r="B146" s="21" t="s">
        <v>180</v>
      </c>
      <c r="C146" s="145"/>
      <c r="D146" s="145"/>
      <c r="E146" s="145"/>
      <c r="F146" s="145"/>
      <c r="G146" s="145"/>
      <c r="H146" s="145"/>
      <c r="I146" s="145"/>
      <c r="J146" s="145"/>
      <c r="K146" s="146"/>
      <c r="L146" s="57"/>
      <c r="M146" s="58"/>
      <c r="N146" s="75" t="e">
        <f t="shared" si="2"/>
        <v>#DIV/0!</v>
      </c>
    </row>
    <row r="147" spans="1:14" s="76" customFormat="1" ht="20.25" customHeight="1" hidden="1">
      <c r="A147" s="24" t="s">
        <v>435</v>
      </c>
      <c r="B147" s="21" t="s">
        <v>181</v>
      </c>
      <c r="C147" s="145"/>
      <c r="D147" s="145"/>
      <c r="E147" s="145"/>
      <c r="F147" s="145"/>
      <c r="G147" s="145"/>
      <c r="H147" s="145"/>
      <c r="I147" s="145"/>
      <c r="J147" s="145"/>
      <c r="K147" s="146"/>
      <c r="L147" s="57"/>
      <c r="M147" s="58"/>
      <c r="N147" s="75" t="e">
        <f t="shared" si="2"/>
        <v>#DIV/0!</v>
      </c>
    </row>
    <row r="148" spans="1:14" s="76" customFormat="1" ht="37.5" customHeight="1" hidden="1">
      <c r="A148" s="26" t="s">
        <v>436</v>
      </c>
      <c r="B148" s="19" t="s">
        <v>182</v>
      </c>
      <c r="C148" s="143"/>
      <c r="D148" s="143"/>
      <c r="E148" s="143"/>
      <c r="F148" s="143"/>
      <c r="G148" s="143"/>
      <c r="H148" s="143"/>
      <c r="I148" s="143"/>
      <c r="J148" s="143"/>
      <c r="K148" s="144"/>
      <c r="L148" s="59"/>
      <c r="M148" s="56">
        <f>M149</f>
        <v>0</v>
      </c>
      <c r="N148" s="75" t="e">
        <f t="shared" si="2"/>
        <v>#DIV/0!</v>
      </c>
    </row>
    <row r="149" spans="1:14" s="76" customFormat="1" ht="37.5" customHeight="1" hidden="1">
      <c r="A149" s="24" t="s">
        <v>437</v>
      </c>
      <c r="B149" s="21" t="s">
        <v>182</v>
      </c>
      <c r="C149" s="145"/>
      <c r="D149" s="145"/>
      <c r="E149" s="145"/>
      <c r="F149" s="145"/>
      <c r="G149" s="145"/>
      <c r="H149" s="145"/>
      <c r="I149" s="145"/>
      <c r="J149" s="145"/>
      <c r="K149" s="146"/>
      <c r="L149" s="57"/>
      <c r="M149" s="58"/>
      <c r="N149" s="75" t="e">
        <f t="shared" si="2"/>
        <v>#DIV/0!</v>
      </c>
    </row>
    <row r="150" spans="1:14" s="76" customFormat="1" ht="26.25" customHeight="1" hidden="1">
      <c r="A150" s="26" t="s">
        <v>438</v>
      </c>
      <c r="B150" s="19" t="s">
        <v>439</v>
      </c>
      <c r="C150" s="143"/>
      <c r="D150" s="143"/>
      <c r="E150" s="143"/>
      <c r="F150" s="143"/>
      <c r="G150" s="143"/>
      <c r="H150" s="143"/>
      <c r="I150" s="143"/>
      <c r="J150" s="143"/>
      <c r="K150" s="144"/>
      <c r="L150" s="59"/>
      <c r="M150" s="56">
        <f>M151</f>
        <v>0</v>
      </c>
      <c r="N150" s="75" t="e">
        <f t="shared" si="2"/>
        <v>#DIV/0!</v>
      </c>
    </row>
    <row r="151" spans="1:14" s="76" customFormat="1" ht="33.75" customHeight="1" hidden="1">
      <c r="A151" s="24" t="s">
        <v>440</v>
      </c>
      <c r="B151" s="19" t="s">
        <v>183</v>
      </c>
      <c r="C151" s="143"/>
      <c r="D151" s="143"/>
      <c r="E151" s="143"/>
      <c r="F151" s="143"/>
      <c r="G151" s="143"/>
      <c r="H151" s="143"/>
      <c r="I151" s="143"/>
      <c r="J151" s="143"/>
      <c r="K151" s="144"/>
      <c r="L151" s="59"/>
      <c r="M151" s="56"/>
      <c r="N151" s="75" t="e">
        <f t="shared" si="2"/>
        <v>#DIV/0!</v>
      </c>
    </row>
    <row r="152" spans="1:14" s="76" customFormat="1" ht="35.25" customHeight="1">
      <c r="A152" s="26" t="s">
        <v>441</v>
      </c>
      <c r="B152" s="19" t="s">
        <v>184</v>
      </c>
      <c r="C152" s="143"/>
      <c r="D152" s="143"/>
      <c r="E152" s="143"/>
      <c r="F152" s="143"/>
      <c r="G152" s="143"/>
      <c r="H152" s="143"/>
      <c r="I152" s="143"/>
      <c r="J152" s="143"/>
      <c r="K152" s="144"/>
      <c r="L152" s="56">
        <f>L153</f>
        <v>0</v>
      </c>
      <c r="M152" s="56">
        <f>M153</f>
        <v>0</v>
      </c>
      <c r="N152" s="75" t="e">
        <f t="shared" si="2"/>
        <v>#DIV/0!</v>
      </c>
    </row>
    <row r="153" spans="1:14" ht="34.5" customHeight="1">
      <c r="A153" s="68" t="s">
        <v>329</v>
      </c>
      <c r="B153" s="63" t="s">
        <v>21</v>
      </c>
      <c r="C153" s="141"/>
      <c r="D153" s="141"/>
      <c r="E153" s="141"/>
      <c r="F153" s="141"/>
      <c r="G153" s="141"/>
      <c r="H153" s="141"/>
      <c r="I153" s="141"/>
      <c r="J153" s="141"/>
      <c r="K153" s="142"/>
      <c r="L153" s="66">
        <v>0</v>
      </c>
      <c r="M153" s="67">
        <v>0</v>
      </c>
      <c r="N153" s="54" t="e">
        <f t="shared" si="2"/>
        <v>#DIV/0!</v>
      </c>
    </row>
    <row r="154" spans="1:14" ht="36" customHeight="1" hidden="1">
      <c r="A154" s="26" t="s">
        <v>442</v>
      </c>
      <c r="B154" s="19" t="s">
        <v>186</v>
      </c>
      <c r="C154" s="143"/>
      <c r="D154" s="143"/>
      <c r="E154" s="143"/>
      <c r="F154" s="143"/>
      <c r="G154" s="143"/>
      <c r="H154" s="143"/>
      <c r="I154" s="143"/>
      <c r="J154" s="143"/>
      <c r="K154" s="144"/>
      <c r="L154" s="59"/>
      <c r="M154" s="56">
        <f>M155</f>
        <v>0</v>
      </c>
      <c r="N154" s="54" t="e">
        <f t="shared" si="2"/>
        <v>#DIV/0!</v>
      </c>
    </row>
    <row r="155" spans="1:14" ht="39" customHeight="1" hidden="1">
      <c r="A155" s="26" t="s">
        <v>443</v>
      </c>
      <c r="B155" s="19" t="s">
        <v>186</v>
      </c>
      <c r="C155" s="143"/>
      <c r="D155" s="143"/>
      <c r="E155" s="143"/>
      <c r="F155" s="143"/>
      <c r="G155" s="143"/>
      <c r="H155" s="143"/>
      <c r="I155" s="143"/>
      <c r="J155" s="143"/>
      <c r="K155" s="144"/>
      <c r="L155" s="59"/>
      <c r="M155" s="56"/>
      <c r="N155" s="54" t="e">
        <f t="shared" si="2"/>
        <v>#DIV/0!</v>
      </c>
    </row>
    <row r="156" spans="1:14" ht="21.75" customHeight="1" hidden="1">
      <c r="A156" s="24" t="s">
        <v>444</v>
      </c>
      <c r="B156" s="21" t="s">
        <v>187</v>
      </c>
      <c r="C156" s="145"/>
      <c r="D156" s="145"/>
      <c r="E156" s="145"/>
      <c r="F156" s="145"/>
      <c r="G156" s="145"/>
      <c r="H156" s="145"/>
      <c r="I156" s="145"/>
      <c r="J156" s="145"/>
      <c r="K156" s="146"/>
      <c r="L156" s="57"/>
      <c r="M156" s="58">
        <f>M157+M158+M159</f>
        <v>0</v>
      </c>
      <c r="N156" s="54" t="e">
        <f t="shared" si="2"/>
        <v>#DIV/0!</v>
      </c>
    </row>
    <row r="157" spans="1:14" ht="28.5" customHeight="1" hidden="1">
      <c r="A157" s="24" t="s">
        <v>445</v>
      </c>
      <c r="B157" s="21" t="s">
        <v>486</v>
      </c>
      <c r="C157" s="145"/>
      <c r="D157" s="145"/>
      <c r="E157" s="145"/>
      <c r="F157" s="145"/>
      <c r="G157" s="145"/>
      <c r="H157" s="145"/>
      <c r="I157" s="145"/>
      <c r="J157" s="145"/>
      <c r="K157" s="146"/>
      <c r="L157" s="57"/>
      <c r="M157" s="58"/>
      <c r="N157" s="54" t="e">
        <f t="shared" si="2"/>
        <v>#DIV/0!</v>
      </c>
    </row>
    <row r="158" spans="1:14" ht="25.5" customHeight="1" hidden="1">
      <c r="A158" s="24" t="s">
        <v>446</v>
      </c>
      <c r="B158" s="21" t="s">
        <v>486</v>
      </c>
      <c r="C158" s="145"/>
      <c r="D158" s="145"/>
      <c r="E158" s="145"/>
      <c r="F158" s="145"/>
      <c r="G158" s="145"/>
      <c r="H158" s="145"/>
      <c r="I158" s="145"/>
      <c r="J158" s="145"/>
      <c r="K158" s="146"/>
      <c r="L158" s="57"/>
      <c r="M158" s="58"/>
      <c r="N158" s="54" t="e">
        <f t="shared" si="2"/>
        <v>#DIV/0!</v>
      </c>
    </row>
    <row r="159" spans="1:14" ht="27" customHeight="1" hidden="1">
      <c r="A159" s="24" t="s">
        <v>447</v>
      </c>
      <c r="B159" s="21" t="s">
        <v>486</v>
      </c>
      <c r="C159" s="145"/>
      <c r="D159" s="145"/>
      <c r="E159" s="145"/>
      <c r="F159" s="145"/>
      <c r="G159" s="145"/>
      <c r="H159" s="145"/>
      <c r="I159" s="145"/>
      <c r="J159" s="145"/>
      <c r="K159" s="146"/>
      <c r="L159" s="57"/>
      <c r="M159" s="58"/>
      <c r="N159" s="54" t="e">
        <f t="shared" si="2"/>
        <v>#DIV/0!</v>
      </c>
    </row>
    <row r="160" spans="1:14" ht="15" customHeight="1">
      <c r="A160" s="24" t="s">
        <v>448</v>
      </c>
      <c r="B160" s="21" t="s">
        <v>487</v>
      </c>
      <c r="C160" s="145"/>
      <c r="D160" s="145"/>
      <c r="E160" s="145"/>
      <c r="F160" s="145"/>
      <c r="G160" s="145"/>
      <c r="H160" s="145"/>
      <c r="I160" s="145"/>
      <c r="J160" s="145"/>
      <c r="K160" s="146"/>
      <c r="L160" s="58">
        <f>L161+L163</f>
        <v>0</v>
      </c>
      <c r="M160" s="58">
        <f>M161+M163</f>
        <v>200</v>
      </c>
      <c r="N160" s="54">
        <v>0</v>
      </c>
    </row>
    <row r="161" spans="1:14" ht="22.5">
      <c r="A161" s="68" t="s">
        <v>449</v>
      </c>
      <c r="B161" s="63" t="s">
        <v>491</v>
      </c>
      <c r="C161" s="64"/>
      <c r="D161" s="64"/>
      <c r="E161" s="64"/>
      <c r="F161" s="64"/>
      <c r="G161" s="64"/>
      <c r="H161" s="64"/>
      <c r="I161" s="64"/>
      <c r="J161" s="64"/>
      <c r="K161" s="65"/>
      <c r="L161" s="67">
        <f>L162</f>
        <v>0</v>
      </c>
      <c r="M161" s="67">
        <f>M162</f>
        <v>200</v>
      </c>
      <c r="N161" s="54">
        <v>0</v>
      </c>
    </row>
    <row r="162" spans="1:14" ht="22.5">
      <c r="A162" s="68" t="s">
        <v>318</v>
      </c>
      <c r="B162" s="63" t="s">
        <v>23</v>
      </c>
      <c r="C162" s="64"/>
      <c r="D162" s="64"/>
      <c r="E162" s="64"/>
      <c r="F162" s="64"/>
      <c r="G162" s="64"/>
      <c r="H162" s="64"/>
      <c r="I162" s="64"/>
      <c r="J162" s="64"/>
      <c r="K162" s="65"/>
      <c r="L162" s="66">
        <v>0</v>
      </c>
      <c r="M162" s="67">
        <v>200</v>
      </c>
      <c r="N162" s="54">
        <v>0</v>
      </c>
    </row>
    <row r="163" spans="1:14" ht="15" customHeight="1" hidden="1">
      <c r="A163" s="24" t="s">
        <v>450</v>
      </c>
      <c r="B163" s="21" t="s">
        <v>492</v>
      </c>
      <c r="C163" s="145"/>
      <c r="D163" s="145"/>
      <c r="E163" s="145"/>
      <c r="F163" s="145"/>
      <c r="G163" s="145"/>
      <c r="H163" s="145"/>
      <c r="I163" s="145"/>
      <c r="J163" s="145"/>
      <c r="K163" s="146"/>
      <c r="L163" s="57"/>
      <c r="M163" s="58">
        <f>M164</f>
        <v>0</v>
      </c>
      <c r="N163" s="54" t="e">
        <f t="shared" si="2"/>
        <v>#DIV/0!</v>
      </c>
    </row>
    <row r="164" spans="1:14" ht="21" hidden="1">
      <c r="A164" s="24" t="s">
        <v>451</v>
      </c>
      <c r="B164" s="21" t="s">
        <v>493</v>
      </c>
      <c r="C164" s="145"/>
      <c r="D164" s="145"/>
      <c r="E164" s="145"/>
      <c r="F164" s="145"/>
      <c r="G164" s="145"/>
      <c r="H164" s="145"/>
      <c r="I164" s="145"/>
      <c r="J164" s="145"/>
      <c r="K164" s="146"/>
      <c r="L164" s="57"/>
      <c r="M164" s="58"/>
      <c r="N164" s="54" t="e">
        <f t="shared" si="2"/>
        <v>#DIV/0!</v>
      </c>
    </row>
    <row r="165" spans="1:14" s="76" customFormat="1" ht="15" customHeight="1">
      <c r="A165" s="27" t="s">
        <v>452</v>
      </c>
      <c r="B165" s="17" t="s">
        <v>494</v>
      </c>
      <c r="C165" s="136"/>
      <c r="D165" s="136"/>
      <c r="E165" s="136"/>
      <c r="F165" s="136"/>
      <c r="G165" s="136"/>
      <c r="H165" s="136"/>
      <c r="I165" s="136"/>
      <c r="J165" s="136"/>
      <c r="K165" s="137"/>
      <c r="L165" s="55">
        <f>L166+L198+L201+L204+L208+L207</f>
        <v>38977575.34</v>
      </c>
      <c r="M165" s="55">
        <f>M166+M198+M201+M204+M208+M207</f>
        <v>32247234.689999998</v>
      </c>
      <c r="N165" s="77">
        <f>M165/L165*100</f>
        <v>82.73278778556264</v>
      </c>
    </row>
    <row r="166" spans="1:14" s="76" customFormat="1" ht="21.75">
      <c r="A166" s="26" t="s">
        <v>453</v>
      </c>
      <c r="B166" s="19" t="s">
        <v>454</v>
      </c>
      <c r="C166" s="143"/>
      <c r="D166" s="143"/>
      <c r="E166" s="143"/>
      <c r="F166" s="143"/>
      <c r="G166" s="143"/>
      <c r="H166" s="143"/>
      <c r="I166" s="143"/>
      <c r="J166" s="143"/>
      <c r="K166" s="144"/>
      <c r="L166" s="60">
        <f>L167+L171+L180+L191</f>
        <v>38977575.34</v>
      </c>
      <c r="M166" s="60">
        <f>M167+M171+M180+M191</f>
        <v>32247234.689999998</v>
      </c>
      <c r="N166" s="75">
        <f t="shared" si="2"/>
        <v>82.73278778556264</v>
      </c>
    </row>
    <row r="167" spans="1:14" s="76" customFormat="1" ht="21.75">
      <c r="A167" s="26" t="s">
        <v>455</v>
      </c>
      <c r="B167" s="19" t="s">
        <v>498</v>
      </c>
      <c r="C167" s="143"/>
      <c r="D167" s="143"/>
      <c r="E167" s="143"/>
      <c r="F167" s="143"/>
      <c r="G167" s="143"/>
      <c r="H167" s="143"/>
      <c r="I167" s="143"/>
      <c r="J167" s="143"/>
      <c r="K167" s="144"/>
      <c r="L167" s="56">
        <f>SUM(L168:L170)</f>
        <v>25301857.94</v>
      </c>
      <c r="M167" s="56">
        <f>SUM(M168:M170)</f>
        <v>19106820.79</v>
      </c>
      <c r="N167" s="75">
        <f t="shared" si="2"/>
        <v>75.51548520788192</v>
      </c>
    </row>
    <row r="168" spans="1:14" ht="16.5" customHeight="1">
      <c r="A168" s="70" t="s">
        <v>319</v>
      </c>
      <c r="B168" s="71" t="s">
        <v>25</v>
      </c>
      <c r="C168" s="148"/>
      <c r="D168" s="148"/>
      <c r="E168" s="148"/>
      <c r="F168" s="148"/>
      <c r="G168" s="148"/>
      <c r="H168" s="148"/>
      <c r="I168" s="148"/>
      <c r="J168" s="148"/>
      <c r="K168" s="149"/>
      <c r="L168" s="78">
        <v>23964357.94</v>
      </c>
      <c r="M168" s="74">
        <v>18359945.79</v>
      </c>
      <c r="N168" s="54">
        <f t="shared" si="2"/>
        <v>76.61355182545732</v>
      </c>
    </row>
    <row r="169" spans="1:14" ht="22.5">
      <c r="A169" s="70" t="s">
        <v>320</v>
      </c>
      <c r="B169" s="71" t="s">
        <v>26</v>
      </c>
      <c r="C169" s="148"/>
      <c r="D169" s="148"/>
      <c r="E169" s="148"/>
      <c r="F169" s="148"/>
      <c r="G169" s="148"/>
      <c r="H169" s="148"/>
      <c r="I169" s="148"/>
      <c r="J169" s="148"/>
      <c r="K169" s="149"/>
      <c r="L169" s="78">
        <v>1337500</v>
      </c>
      <c r="M169" s="74">
        <v>746875</v>
      </c>
      <c r="N169" s="54">
        <f t="shared" si="2"/>
        <v>55.84112149532711</v>
      </c>
    </row>
    <row r="170" spans="1:14" ht="16.5" customHeight="1" hidden="1">
      <c r="A170" s="26" t="s">
        <v>456</v>
      </c>
      <c r="B170" s="19" t="s">
        <v>504</v>
      </c>
      <c r="C170" s="143"/>
      <c r="D170" s="143"/>
      <c r="E170" s="143"/>
      <c r="F170" s="143"/>
      <c r="G170" s="143"/>
      <c r="H170" s="143"/>
      <c r="I170" s="143"/>
      <c r="J170" s="143"/>
      <c r="K170" s="144"/>
      <c r="L170" s="59"/>
      <c r="M170" s="56"/>
      <c r="N170" s="54" t="e">
        <f t="shared" si="2"/>
        <v>#DIV/0!</v>
      </c>
    </row>
    <row r="171" spans="1:14" s="76" customFormat="1" ht="25.5" customHeight="1">
      <c r="A171" s="26" t="s">
        <v>457</v>
      </c>
      <c r="B171" s="19" t="s">
        <v>505</v>
      </c>
      <c r="C171" s="143"/>
      <c r="D171" s="143"/>
      <c r="E171" s="143"/>
      <c r="F171" s="143"/>
      <c r="G171" s="143"/>
      <c r="H171" s="143"/>
      <c r="I171" s="143"/>
      <c r="J171" s="143"/>
      <c r="K171" s="144"/>
      <c r="L171" s="56">
        <f>SUM(L172:L179)</f>
        <v>0</v>
      </c>
      <c r="M171" s="56">
        <f>SUM(M172:M179)</f>
        <v>0</v>
      </c>
      <c r="N171" s="75" t="e">
        <f t="shared" si="2"/>
        <v>#DIV/0!</v>
      </c>
    </row>
    <row r="172" spans="1:14" ht="21.75" hidden="1">
      <c r="A172" s="26" t="s">
        <v>458</v>
      </c>
      <c r="B172" s="19" t="s">
        <v>507</v>
      </c>
      <c r="C172" s="143"/>
      <c r="D172" s="143"/>
      <c r="E172" s="143"/>
      <c r="F172" s="143"/>
      <c r="G172" s="143"/>
      <c r="H172" s="143"/>
      <c r="I172" s="143"/>
      <c r="J172" s="143"/>
      <c r="K172" s="144"/>
      <c r="L172" s="59"/>
      <c r="M172" s="56"/>
      <c r="N172" s="54" t="e">
        <f t="shared" si="2"/>
        <v>#DIV/0!</v>
      </c>
    </row>
    <row r="173" spans="1:14" ht="39" customHeight="1" hidden="1">
      <c r="A173" s="70" t="s">
        <v>321</v>
      </c>
      <c r="B173" s="71" t="s">
        <v>28</v>
      </c>
      <c r="C173" s="148"/>
      <c r="D173" s="148"/>
      <c r="E173" s="148"/>
      <c r="F173" s="148"/>
      <c r="G173" s="148"/>
      <c r="H173" s="148"/>
      <c r="I173" s="148"/>
      <c r="J173" s="148"/>
      <c r="K173" s="149"/>
      <c r="L173" s="78">
        <v>0</v>
      </c>
      <c r="M173" s="74">
        <v>0</v>
      </c>
      <c r="N173" s="54" t="e">
        <f t="shared" si="2"/>
        <v>#DIV/0!</v>
      </c>
    </row>
    <row r="174" spans="1:14" ht="21.75" customHeight="1" hidden="1">
      <c r="A174" s="70" t="s">
        <v>459</v>
      </c>
      <c r="B174" s="71" t="s">
        <v>510</v>
      </c>
      <c r="C174" s="148"/>
      <c r="D174" s="148"/>
      <c r="E174" s="148"/>
      <c r="F174" s="148"/>
      <c r="G174" s="148"/>
      <c r="H174" s="148"/>
      <c r="I174" s="148"/>
      <c r="J174" s="148"/>
      <c r="K174" s="149"/>
      <c r="L174" s="78"/>
      <c r="M174" s="74"/>
      <c r="N174" s="54" t="e">
        <f t="shared" si="2"/>
        <v>#DIV/0!</v>
      </c>
    </row>
    <row r="175" spans="1:14" ht="27" customHeight="1" hidden="1">
      <c r="A175" s="70" t="s">
        <v>460</v>
      </c>
      <c r="B175" s="71" t="s">
        <v>511</v>
      </c>
      <c r="C175" s="148"/>
      <c r="D175" s="148"/>
      <c r="E175" s="148"/>
      <c r="F175" s="148"/>
      <c r="G175" s="148"/>
      <c r="H175" s="148"/>
      <c r="I175" s="148"/>
      <c r="J175" s="148"/>
      <c r="K175" s="149"/>
      <c r="L175" s="78"/>
      <c r="M175" s="74"/>
      <c r="N175" s="54" t="e">
        <f t="shared" si="2"/>
        <v>#DIV/0!</v>
      </c>
    </row>
    <row r="176" spans="1:14" ht="24" customHeight="1" hidden="1">
      <c r="A176" s="70" t="s">
        <v>461</v>
      </c>
      <c r="B176" s="71" t="s">
        <v>512</v>
      </c>
      <c r="C176" s="148"/>
      <c r="D176" s="148"/>
      <c r="E176" s="148"/>
      <c r="F176" s="148"/>
      <c r="G176" s="148"/>
      <c r="H176" s="148"/>
      <c r="I176" s="148"/>
      <c r="J176" s="148"/>
      <c r="K176" s="149"/>
      <c r="L176" s="78"/>
      <c r="M176" s="74"/>
      <c r="N176" s="54" t="e">
        <f t="shared" si="2"/>
        <v>#DIV/0!</v>
      </c>
    </row>
    <row r="177" spans="1:14" ht="22.5" hidden="1">
      <c r="A177" s="70" t="s">
        <v>322</v>
      </c>
      <c r="B177" s="71" t="s">
        <v>30</v>
      </c>
      <c r="C177" s="148"/>
      <c r="D177" s="148"/>
      <c r="E177" s="148"/>
      <c r="F177" s="148"/>
      <c r="G177" s="148"/>
      <c r="H177" s="148"/>
      <c r="I177" s="148"/>
      <c r="J177" s="148"/>
      <c r="K177" s="149"/>
      <c r="L177" s="78">
        <v>0</v>
      </c>
      <c r="M177" s="74">
        <v>0</v>
      </c>
      <c r="N177" s="54" t="e">
        <f t="shared" si="2"/>
        <v>#DIV/0!</v>
      </c>
    </row>
    <row r="178" spans="1:14" ht="22.5" hidden="1">
      <c r="A178" s="70" t="s">
        <v>323</v>
      </c>
      <c r="B178" s="63" t="s">
        <v>32</v>
      </c>
      <c r="C178" s="148"/>
      <c r="D178" s="148"/>
      <c r="E178" s="148"/>
      <c r="F178" s="148"/>
      <c r="G178" s="148"/>
      <c r="H178" s="148"/>
      <c r="I178" s="148"/>
      <c r="J178" s="148"/>
      <c r="K178" s="149"/>
      <c r="L178" s="78">
        <v>0</v>
      </c>
      <c r="M178" s="74">
        <v>0</v>
      </c>
      <c r="N178" s="54" t="e">
        <f t="shared" si="2"/>
        <v>#DIV/0!</v>
      </c>
    </row>
    <row r="179" spans="1:14" ht="15.75" customHeight="1" hidden="1">
      <c r="A179" s="70" t="s">
        <v>324</v>
      </c>
      <c r="B179" s="71" t="s">
        <v>34</v>
      </c>
      <c r="C179" s="148"/>
      <c r="D179" s="148"/>
      <c r="E179" s="148"/>
      <c r="F179" s="148"/>
      <c r="G179" s="148"/>
      <c r="H179" s="148"/>
      <c r="I179" s="148"/>
      <c r="J179" s="148"/>
      <c r="K179" s="149"/>
      <c r="L179" s="78">
        <v>0</v>
      </c>
      <c r="M179" s="74">
        <v>0</v>
      </c>
      <c r="N179" s="54" t="e">
        <f t="shared" si="2"/>
        <v>#DIV/0!</v>
      </c>
    </row>
    <row r="180" spans="1:14" s="76" customFormat="1" ht="21.75">
      <c r="A180" s="26" t="s">
        <v>462</v>
      </c>
      <c r="B180" s="19" t="s">
        <v>463</v>
      </c>
      <c r="C180" s="143"/>
      <c r="D180" s="143"/>
      <c r="E180" s="143"/>
      <c r="F180" s="143"/>
      <c r="G180" s="143"/>
      <c r="H180" s="143"/>
      <c r="I180" s="143"/>
      <c r="J180" s="143"/>
      <c r="K180" s="144"/>
      <c r="L180" s="60">
        <f>SUM(L181:L190)</f>
        <v>1537800</v>
      </c>
      <c r="M180" s="60">
        <f>SUM(M181:M190)</f>
        <v>1052196.5</v>
      </c>
      <c r="N180" s="75">
        <f t="shared" si="2"/>
        <v>68.42219404343868</v>
      </c>
    </row>
    <row r="181" spans="1:14" ht="22.5">
      <c r="A181" s="70" t="s">
        <v>325</v>
      </c>
      <c r="B181" s="71" t="s">
        <v>36</v>
      </c>
      <c r="C181" s="148"/>
      <c r="D181" s="148"/>
      <c r="E181" s="148"/>
      <c r="F181" s="148"/>
      <c r="G181" s="148"/>
      <c r="H181" s="148"/>
      <c r="I181" s="148"/>
      <c r="J181" s="148"/>
      <c r="K181" s="149"/>
      <c r="L181" s="78">
        <v>130000</v>
      </c>
      <c r="M181" s="74">
        <v>121250.5</v>
      </c>
      <c r="N181" s="54">
        <f t="shared" si="2"/>
        <v>93.26961538461539</v>
      </c>
    </row>
    <row r="182" spans="1:14" ht="20.25" customHeight="1">
      <c r="A182" s="70" t="s">
        <v>464</v>
      </c>
      <c r="B182" s="71" t="s">
        <v>465</v>
      </c>
      <c r="C182" s="148"/>
      <c r="D182" s="148"/>
      <c r="E182" s="148"/>
      <c r="F182" s="148"/>
      <c r="G182" s="148"/>
      <c r="H182" s="148"/>
      <c r="I182" s="148"/>
      <c r="J182" s="148"/>
      <c r="K182" s="149"/>
      <c r="L182" s="78"/>
      <c r="M182" s="74"/>
      <c r="N182" s="54" t="e">
        <f t="shared" si="2"/>
        <v>#DIV/0!</v>
      </c>
    </row>
    <row r="183" spans="1:14" ht="29.25" customHeight="1">
      <c r="A183" s="70" t="s">
        <v>326</v>
      </c>
      <c r="B183" s="71" t="s">
        <v>38</v>
      </c>
      <c r="C183" s="148"/>
      <c r="D183" s="148"/>
      <c r="E183" s="148"/>
      <c r="F183" s="148"/>
      <c r="G183" s="148"/>
      <c r="H183" s="148"/>
      <c r="I183" s="148"/>
      <c r="J183" s="148"/>
      <c r="K183" s="149"/>
      <c r="L183" s="78">
        <v>390000</v>
      </c>
      <c r="M183" s="74">
        <v>390000</v>
      </c>
      <c r="N183" s="54">
        <f t="shared" si="2"/>
        <v>100</v>
      </c>
    </row>
    <row r="184" spans="1:14" ht="0.75" customHeight="1">
      <c r="A184" s="26" t="s">
        <v>466</v>
      </c>
      <c r="B184" s="19" t="s">
        <v>525</v>
      </c>
      <c r="C184" s="143"/>
      <c r="D184" s="143"/>
      <c r="E184" s="143"/>
      <c r="F184" s="143"/>
      <c r="G184" s="143"/>
      <c r="H184" s="143"/>
      <c r="I184" s="143"/>
      <c r="J184" s="143"/>
      <c r="K184" s="144"/>
      <c r="L184" s="59"/>
      <c r="M184" s="56"/>
      <c r="N184" s="54" t="e">
        <f t="shared" si="2"/>
        <v>#DIV/0!</v>
      </c>
    </row>
    <row r="185" spans="1:14" ht="22.5" customHeight="1" hidden="1">
      <c r="A185" s="26" t="s">
        <v>467</v>
      </c>
      <c r="B185" s="19" t="s">
        <v>526</v>
      </c>
      <c r="C185" s="143"/>
      <c r="D185" s="143"/>
      <c r="E185" s="143"/>
      <c r="F185" s="143"/>
      <c r="G185" s="143"/>
      <c r="H185" s="143"/>
      <c r="I185" s="143"/>
      <c r="J185" s="143"/>
      <c r="K185" s="144"/>
      <c r="L185" s="59"/>
      <c r="M185" s="56"/>
      <c r="N185" s="54" t="e">
        <f t="shared" si="2"/>
        <v>#DIV/0!</v>
      </c>
    </row>
    <row r="186" spans="1:14" ht="24" customHeight="1">
      <c r="A186" s="26" t="s">
        <v>308</v>
      </c>
      <c r="B186" s="19" t="s">
        <v>309</v>
      </c>
      <c r="C186" s="143"/>
      <c r="D186" s="143"/>
      <c r="E186" s="143"/>
      <c r="F186" s="143"/>
      <c r="G186" s="143"/>
      <c r="H186" s="143"/>
      <c r="I186" s="143"/>
      <c r="J186" s="143"/>
      <c r="K186" s="144"/>
      <c r="L186" s="59">
        <v>1017800</v>
      </c>
      <c r="M186" s="56">
        <v>540946</v>
      </c>
      <c r="N186" s="54">
        <f t="shared" si="2"/>
        <v>53.148555708390646</v>
      </c>
    </row>
    <row r="187" spans="1:14" ht="0.75" customHeight="1">
      <c r="A187" s="26" t="s">
        <v>468</v>
      </c>
      <c r="B187" s="19" t="s">
        <v>469</v>
      </c>
      <c r="C187" s="143"/>
      <c r="D187" s="143"/>
      <c r="E187" s="143"/>
      <c r="F187" s="143"/>
      <c r="G187" s="143"/>
      <c r="H187" s="143"/>
      <c r="I187" s="143"/>
      <c r="J187" s="143"/>
      <c r="K187" s="144"/>
      <c r="L187" s="59"/>
      <c r="M187" s="56"/>
      <c r="N187" s="54" t="e">
        <f t="shared" si="2"/>
        <v>#DIV/0!</v>
      </c>
    </row>
    <row r="188" spans="1:14" ht="16.5" customHeight="1" hidden="1">
      <c r="A188" s="26" t="s">
        <v>470</v>
      </c>
      <c r="B188" s="19" t="s">
        <v>527</v>
      </c>
      <c r="C188" s="143"/>
      <c r="D188" s="143"/>
      <c r="E188" s="143"/>
      <c r="F188" s="143"/>
      <c r="G188" s="143"/>
      <c r="H188" s="143"/>
      <c r="I188" s="143"/>
      <c r="J188" s="143"/>
      <c r="K188" s="144"/>
      <c r="L188" s="59"/>
      <c r="M188" s="56"/>
      <c r="N188" s="54" t="e">
        <f t="shared" si="2"/>
        <v>#DIV/0!</v>
      </c>
    </row>
    <row r="189" spans="1:14" ht="18" customHeight="1" hidden="1">
      <c r="A189" s="26" t="s">
        <v>471</v>
      </c>
      <c r="B189" s="19" t="s">
        <v>528</v>
      </c>
      <c r="C189" s="143"/>
      <c r="D189" s="143"/>
      <c r="E189" s="143"/>
      <c r="F189" s="143"/>
      <c r="G189" s="143"/>
      <c r="H189" s="143"/>
      <c r="I189" s="143"/>
      <c r="J189" s="143"/>
      <c r="K189" s="144"/>
      <c r="L189" s="59"/>
      <c r="M189" s="56"/>
      <c r="N189" s="54" t="e">
        <f t="shared" si="2"/>
        <v>#DIV/0!</v>
      </c>
    </row>
    <row r="190" spans="1:14" ht="15" customHeight="1" hidden="1">
      <c r="A190" s="26" t="s">
        <v>472</v>
      </c>
      <c r="B190" s="19" t="s">
        <v>473</v>
      </c>
      <c r="C190" s="143"/>
      <c r="D190" s="143"/>
      <c r="E190" s="143"/>
      <c r="F190" s="143"/>
      <c r="G190" s="143"/>
      <c r="H190" s="143"/>
      <c r="I190" s="143"/>
      <c r="J190" s="143"/>
      <c r="K190" s="144"/>
      <c r="L190" s="59"/>
      <c r="M190" s="56"/>
      <c r="N190" s="54" t="e">
        <f t="shared" si="2"/>
        <v>#DIV/0!</v>
      </c>
    </row>
    <row r="191" spans="1:14" s="76" customFormat="1" ht="15" customHeight="1">
      <c r="A191" s="26" t="s">
        <v>474</v>
      </c>
      <c r="B191" s="19" t="s">
        <v>529</v>
      </c>
      <c r="C191" s="143"/>
      <c r="D191" s="143"/>
      <c r="E191" s="143"/>
      <c r="F191" s="143"/>
      <c r="G191" s="143"/>
      <c r="H191" s="143"/>
      <c r="I191" s="143"/>
      <c r="J191" s="143"/>
      <c r="K191" s="144"/>
      <c r="L191" s="60">
        <f>SUM(L192:L197)</f>
        <v>12137917.4</v>
      </c>
      <c r="M191" s="60">
        <f>SUM(M192:M197)</f>
        <v>12088217.4</v>
      </c>
      <c r="N191" s="75">
        <f>M191/L191*100</f>
        <v>99.59053931278194</v>
      </c>
    </row>
    <row r="192" spans="1:14" ht="38.25" customHeight="1" hidden="1">
      <c r="A192" s="26" t="s">
        <v>475</v>
      </c>
      <c r="B192" s="19" t="s">
        <v>531</v>
      </c>
      <c r="C192" s="143"/>
      <c r="D192" s="143"/>
      <c r="E192" s="143"/>
      <c r="F192" s="143"/>
      <c r="G192" s="143"/>
      <c r="H192" s="143"/>
      <c r="I192" s="143"/>
      <c r="J192" s="143"/>
      <c r="K192" s="144"/>
      <c r="L192" s="59"/>
      <c r="M192" s="56"/>
      <c r="N192" s="54" t="e">
        <f t="shared" si="2"/>
        <v>#DIV/0!</v>
      </c>
    </row>
    <row r="193" spans="1:14" ht="40.5" customHeight="1" hidden="1">
      <c r="A193" s="26" t="s">
        <v>476</v>
      </c>
      <c r="B193" s="19" t="s">
        <v>532</v>
      </c>
      <c r="C193" s="143"/>
      <c r="D193" s="143"/>
      <c r="E193" s="143"/>
      <c r="F193" s="143"/>
      <c r="G193" s="143"/>
      <c r="H193" s="143"/>
      <c r="I193" s="143"/>
      <c r="J193" s="143"/>
      <c r="K193" s="144"/>
      <c r="L193" s="59"/>
      <c r="M193" s="56"/>
      <c r="N193" s="54" t="e">
        <f t="shared" si="2"/>
        <v>#DIV/0!</v>
      </c>
    </row>
    <row r="194" spans="1:14" ht="24" customHeight="1" hidden="1">
      <c r="A194" s="26" t="s">
        <v>477</v>
      </c>
      <c r="B194" s="19" t="s">
        <v>533</v>
      </c>
      <c r="C194" s="143"/>
      <c r="D194" s="143"/>
      <c r="E194" s="143"/>
      <c r="F194" s="143"/>
      <c r="G194" s="143"/>
      <c r="H194" s="143"/>
      <c r="I194" s="143"/>
      <c r="J194" s="143"/>
      <c r="K194" s="144"/>
      <c r="L194" s="59"/>
      <c r="M194" s="56"/>
      <c r="N194" s="54" t="e">
        <f t="shared" si="2"/>
        <v>#DIV/0!</v>
      </c>
    </row>
    <row r="195" spans="1:14" ht="30" customHeight="1" hidden="1">
      <c r="A195" s="26" t="s">
        <v>478</v>
      </c>
      <c r="B195" s="19" t="s">
        <v>534</v>
      </c>
      <c r="C195" s="143"/>
      <c r="D195" s="143"/>
      <c r="E195" s="143"/>
      <c r="F195" s="143"/>
      <c r="G195" s="143"/>
      <c r="H195" s="143"/>
      <c r="I195" s="143"/>
      <c r="J195" s="143"/>
      <c r="K195" s="144"/>
      <c r="L195" s="59"/>
      <c r="M195" s="56"/>
      <c r="N195" s="54" t="e">
        <f t="shared" si="2"/>
        <v>#DIV/0!</v>
      </c>
    </row>
    <row r="196" spans="1:14" ht="53.25" hidden="1">
      <c r="A196" s="26" t="s">
        <v>479</v>
      </c>
      <c r="B196" s="19" t="s">
        <v>535</v>
      </c>
      <c r="C196" s="143"/>
      <c r="D196" s="143"/>
      <c r="E196" s="143"/>
      <c r="F196" s="143"/>
      <c r="G196" s="143"/>
      <c r="H196" s="143"/>
      <c r="I196" s="143"/>
      <c r="J196" s="143"/>
      <c r="K196" s="144"/>
      <c r="L196" s="59"/>
      <c r="M196" s="56"/>
      <c r="N196" s="54" t="e">
        <f t="shared" si="2"/>
        <v>#DIV/0!</v>
      </c>
    </row>
    <row r="197" spans="1:14" ht="15.75" customHeight="1">
      <c r="A197" s="70" t="s">
        <v>327</v>
      </c>
      <c r="B197" s="71" t="s">
        <v>40</v>
      </c>
      <c r="C197" s="148"/>
      <c r="D197" s="148"/>
      <c r="E197" s="148"/>
      <c r="F197" s="148"/>
      <c r="G197" s="148"/>
      <c r="H197" s="148"/>
      <c r="I197" s="148"/>
      <c r="J197" s="148"/>
      <c r="K197" s="149"/>
      <c r="L197" s="78">
        <v>12137917.4</v>
      </c>
      <c r="M197" s="74">
        <v>12088217.4</v>
      </c>
      <c r="N197" s="54">
        <f t="shared" si="2"/>
        <v>99.59053931278194</v>
      </c>
    </row>
    <row r="198" spans="1:14" ht="15" customHeight="1" hidden="1">
      <c r="A198" s="26" t="s">
        <v>480</v>
      </c>
      <c r="B198" s="19" t="s">
        <v>538</v>
      </c>
      <c r="C198" s="143"/>
      <c r="D198" s="143"/>
      <c r="E198" s="143"/>
      <c r="F198" s="143"/>
      <c r="G198" s="143"/>
      <c r="H198" s="143"/>
      <c r="I198" s="143"/>
      <c r="J198" s="143"/>
      <c r="K198" s="144"/>
      <c r="L198" s="56">
        <f>L199</f>
        <v>0</v>
      </c>
      <c r="M198" s="56">
        <f>M199</f>
        <v>0</v>
      </c>
      <c r="N198" s="54" t="e">
        <f t="shared" si="2"/>
        <v>#DIV/0!</v>
      </c>
    </row>
    <row r="199" spans="1:14" ht="21.75" customHeight="1" hidden="1">
      <c r="A199" s="26" t="s">
        <v>481</v>
      </c>
      <c r="B199" s="19" t="s">
        <v>539</v>
      </c>
      <c r="C199" s="143"/>
      <c r="D199" s="143"/>
      <c r="E199" s="143"/>
      <c r="F199" s="143"/>
      <c r="G199" s="143"/>
      <c r="H199" s="143"/>
      <c r="I199" s="143"/>
      <c r="J199" s="143"/>
      <c r="K199" s="144"/>
      <c r="L199" s="56">
        <f>L200</f>
        <v>0</v>
      </c>
      <c r="M199" s="56">
        <f>M200</f>
        <v>0</v>
      </c>
      <c r="N199" s="54" t="e">
        <f t="shared" si="2"/>
        <v>#DIV/0!</v>
      </c>
    </row>
    <row r="200" spans="1:14" ht="21.75" customHeight="1" hidden="1">
      <c r="A200" s="26" t="s">
        <v>482</v>
      </c>
      <c r="B200" s="19" t="s">
        <v>539</v>
      </c>
      <c r="C200" s="143"/>
      <c r="D200" s="143"/>
      <c r="E200" s="143"/>
      <c r="F200" s="143"/>
      <c r="G200" s="143"/>
      <c r="H200" s="143"/>
      <c r="I200" s="143"/>
      <c r="J200" s="143"/>
      <c r="K200" s="144"/>
      <c r="L200" s="59"/>
      <c r="M200" s="56"/>
      <c r="N200" s="54" t="e">
        <f t="shared" si="2"/>
        <v>#DIV/0!</v>
      </c>
    </row>
    <row r="201" spans="1:14" ht="53.25" hidden="1">
      <c r="A201" s="26" t="s">
        <v>483</v>
      </c>
      <c r="B201" s="19" t="s">
        <v>484</v>
      </c>
      <c r="C201" s="143"/>
      <c r="D201" s="143"/>
      <c r="E201" s="143"/>
      <c r="F201" s="143"/>
      <c r="G201" s="143"/>
      <c r="H201" s="143"/>
      <c r="I201" s="143"/>
      <c r="J201" s="143"/>
      <c r="K201" s="144"/>
      <c r="L201" s="59"/>
      <c r="M201" s="56"/>
      <c r="N201" s="54" t="e">
        <f t="shared" si="2"/>
        <v>#DIV/0!</v>
      </c>
    </row>
    <row r="202" spans="1:14" ht="60" customHeight="1" hidden="1">
      <c r="A202" s="26" t="s">
        <v>485</v>
      </c>
      <c r="B202" s="19" t="s">
        <v>75</v>
      </c>
      <c r="C202" s="143"/>
      <c r="D202" s="143"/>
      <c r="E202" s="143"/>
      <c r="F202" s="143"/>
      <c r="G202" s="143"/>
      <c r="H202" s="143"/>
      <c r="I202" s="143"/>
      <c r="J202" s="143"/>
      <c r="K202" s="144"/>
      <c r="L202" s="59"/>
      <c r="M202" s="56"/>
      <c r="N202" s="54" t="e">
        <f t="shared" si="2"/>
        <v>#DIV/0!</v>
      </c>
    </row>
    <row r="203" spans="1:14" ht="45.75" customHeight="1" hidden="1">
      <c r="A203" s="26" t="s">
        <v>76</v>
      </c>
      <c r="B203" s="19" t="s">
        <v>75</v>
      </c>
      <c r="C203" s="143"/>
      <c r="D203" s="143"/>
      <c r="E203" s="143"/>
      <c r="F203" s="143"/>
      <c r="G203" s="143"/>
      <c r="H203" s="143"/>
      <c r="I203" s="143"/>
      <c r="J203" s="143"/>
      <c r="K203" s="144"/>
      <c r="L203" s="59"/>
      <c r="M203" s="56"/>
      <c r="N203" s="54" t="e">
        <f t="shared" si="2"/>
        <v>#DIV/0!</v>
      </c>
    </row>
    <row r="204" spans="1:14" ht="38.25" customHeight="1" hidden="1">
      <c r="A204" s="26" t="s">
        <v>77</v>
      </c>
      <c r="B204" s="19" t="s">
        <v>78</v>
      </c>
      <c r="C204" s="143"/>
      <c r="D204" s="143"/>
      <c r="E204" s="143"/>
      <c r="F204" s="143"/>
      <c r="G204" s="143"/>
      <c r="H204" s="143"/>
      <c r="I204" s="143"/>
      <c r="J204" s="143"/>
      <c r="K204" s="144"/>
      <c r="L204" s="59"/>
      <c r="M204" s="56">
        <f>M205</f>
        <v>0</v>
      </c>
      <c r="N204" s="54" t="e">
        <f t="shared" si="2"/>
        <v>#DIV/0!</v>
      </c>
    </row>
    <row r="205" spans="1:14" ht="26.25" customHeight="1" hidden="1">
      <c r="A205" s="26" t="s">
        <v>79</v>
      </c>
      <c r="B205" s="19" t="s">
        <v>80</v>
      </c>
      <c r="C205" s="143"/>
      <c r="D205" s="143"/>
      <c r="E205" s="143"/>
      <c r="F205" s="143"/>
      <c r="G205" s="143"/>
      <c r="H205" s="143"/>
      <c r="I205" s="143"/>
      <c r="J205" s="143"/>
      <c r="K205" s="144"/>
      <c r="L205" s="59"/>
      <c r="M205" s="56">
        <f>M206</f>
        <v>0</v>
      </c>
      <c r="N205" s="54" t="e">
        <f t="shared" si="2"/>
        <v>#DIV/0!</v>
      </c>
    </row>
    <row r="206" spans="1:14" ht="35.25" customHeight="1" hidden="1">
      <c r="A206" s="26" t="s">
        <v>81</v>
      </c>
      <c r="B206" s="19" t="s">
        <v>82</v>
      </c>
      <c r="C206" s="143"/>
      <c r="D206" s="143"/>
      <c r="E206" s="143"/>
      <c r="F206" s="143"/>
      <c r="G206" s="143"/>
      <c r="H206" s="143"/>
      <c r="I206" s="143"/>
      <c r="J206" s="143"/>
      <c r="K206" s="144"/>
      <c r="L206" s="59"/>
      <c r="M206" s="56"/>
      <c r="N206" s="54" t="e">
        <f t="shared" si="2"/>
        <v>#DIV/0!</v>
      </c>
    </row>
    <row r="207" spans="1:14" ht="21" customHeight="1">
      <c r="A207" s="70" t="s">
        <v>352</v>
      </c>
      <c r="B207" s="71" t="s">
        <v>345</v>
      </c>
      <c r="C207" s="126"/>
      <c r="D207" s="126"/>
      <c r="E207" s="126"/>
      <c r="F207" s="126"/>
      <c r="G207" s="126"/>
      <c r="H207" s="126"/>
      <c r="I207" s="126"/>
      <c r="J207" s="126"/>
      <c r="K207" s="127"/>
      <c r="L207" s="78">
        <v>0</v>
      </c>
      <c r="M207" s="74">
        <v>0</v>
      </c>
      <c r="N207" s="54" t="e">
        <f>M207/L207*100</f>
        <v>#DIV/0!</v>
      </c>
    </row>
    <row r="208" spans="1:14" ht="33" customHeight="1">
      <c r="A208" s="26" t="s">
        <v>83</v>
      </c>
      <c r="B208" s="19" t="s">
        <v>540</v>
      </c>
      <c r="C208" s="143"/>
      <c r="D208" s="143"/>
      <c r="E208" s="143"/>
      <c r="F208" s="143"/>
      <c r="G208" s="143"/>
      <c r="H208" s="143"/>
      <c r="I208" s="143"/>
      <c r="J208" s="143"/>
      <c r="K208" s="144"/>
      <c r="L208" s="56">
        <f>L209</f>
        <v>0</v>
      </c>
      <c r="M208" s="56">
        <f>M209</f>
        <v>0</v>
      </c>
      <c r="N208" s="54" t="e">
        <f>M208/L208*100</f>
        <v>#DIV/0!</v>
      </c>
    </row>
    <row r="209" spans="1:14" s="76" customFormat="1" ht="34.5" customHeight="1">
      <c r="A209" s="26" t="s">
        <v>84</v>
      </c>
      <c r="B209" s="19" t="s">
        <v>542</v>
      </c>
      <c r="C209" s="143"/>
      <c r="D209" s="143"/>
      <c r="E209" s="143"/>
      <c r="F209" s="143"/>
      <c r="G209" s="143"/>
      <c r="H209" s="143"/>
      <c r="I209" s="143"/>
      <c r="J209" s="143"/>
      <c r="K209" s="144"/>
      <c r="L209" s="56">
        <f>L210</f>
        <v>0</v>
      </c>
      <c r="M209" s="56">
        <f>M210</f>
        <v>0</v>
      </c>
      <c r="N209" s="75" t="e">
        <f>M209/L209*100</f>
        <v>#DIV/0!</v>
      </c>
    </row>
    <row r="210" spans="1:14" ht="30.75" customHeight="1">
      <c r="A210" s="70" t="s">
        <v>328</v>
      </c>
      <c r="B210" s="71" t="s">
        <v>42</v>
      </c>
      <c r="C210" s="148"/>
      <c r="D210" s="148"/>
      <c r="E210" s="148"/>
      <c r="F210" s="148"/>
      <c r="G210" s="148"/>
      <c r="H210" s="148"/>
      <c r="I210" s="148"/>
      <c r="J210" s="148"/>
      <c r="K210" s="149"/>
      <c r="L210" s="78">
        <v>0</v>
      </c>
      <c r="M210" s="74">
        <v>0</v>
      </c>
      <c r="N210" s="54" t="e">
        <f>M210/L210*100</f>
        <v>#DIV/0!</v>
      </c>
    </row>
    <row r="211" spans="1:14" s="76" customFormat="1" ht="17.25" customHeight="1" thickBot="1">
      <c r="A211" s="79" t="s">
        <v>85</v>
      </c>
      <c r="B211" s="80"/>
      <c r="C211" s="87"/>
      <c r="D211" s="87"/>
      <c r="E211" s="87"/>
      <c r="F211" s="87"/>
      <c r="G211" s="81"/>
      <c r="H211" s="82"/>
      <c r="I211" s="83">
        <v>0</v>
      </c>
      <c r="J211" s="84">
        <v>0</v>
      </c>
      <c r="K211" s="85">
        <v>0</v>
      </c>
      <c r="L211" s="86">
        <f>L11+L165</f>
        <v>42989799.92</v>
      </c>
      <c r="M211" s="86">
        <f>M11+M165</f>
        <v>35475504.47</v>
      </c>
      <c r="N211" s="75">
        <f>M211/L211*100</f>
        <v>82.52074802864074</v>
      </c>
    </row>
    <row r="212" spans="1:14" s="29" customFormat="1" ht="12.75" customHeight="1">
      <c r="A212" s="20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</row>
    <row r="213" spans="1:14" ht="12.75" customHeight="1">
      <c r="A213" s="1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2"/>
    </row>
    <row r="214" spans="1:14" ht="12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2"/>
    </row>
    <row r="215" spans="1:14" ht="11.2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2"/>
    </row>
  </sheetData>
  <sheetProtection/>
  <mergeCells count="198">
    <mergeCell ref="C200:K200"/>
    <mergeCell ref="C201:K201"/>
    <mergeCell ref="C202:K202"/>
    <mergeCell ref="C203:K203"/>
    <mergeCell ref="C210:K210"/>
    <mergeCell ref="C204:K204"/>
    <mergeCell ref="C205:K205"/>
    <mergeCell ref="C206:K206"/>
    <mergeCell ref="C208:K208"/>
    <mergeCell ref="C209:K209"/>
    <mergeCell ref="C198:K198"/>
    <mergeCell ref="C199:K199"/>
    <mergeCell ref="C192:K192"/>
    <mergeCell ref="C193:K193"/>
    <mergeCell ref="C194:K194"/>
    <mergeCell ref="C195:K195"/>
    <mergeCell ref="C196:K196"/>
    <mergeCell ref="C197:K197"/>
    <mergeCell ref="C188:K188"/>
    <mergeCell ref="C189:K189"/>
    <mergeCell ref="C190:K190"/>
    <mergeCell ref="C191:K191"/>
    <mergeCell ref="C184:K184"/>
    <mergeCell ref="C185:K185"/>
    <mergeCell ref="C186:K186"/>
    <mergeCell ref="C187:K187"/>
    <mergeCell ref="C180:K180"/>
    <mergeCell ref="C181:K181"/>
    <mergeCell ref="C182:K182"/>
    <mergeCell ref="C183:K183"/>
    <mergeCell ref="C176:K176"/>
    <mergeCell ref="C177:K177"/>
    <mergeCell ref="C178:K178"/>
    <mergeCell ref="C179:K179"/>
    <mergeCell ref="C172:K172"/>
    <mergeCell ref="C173:K173"/>
    <mergeCell ref="C174:K174"/>
    <mergeCell ref="C175:K175"/>
    <mergeCell ref="C168:K168"/>
    <mergeCell ref="C169:K169"/>
    <mergeCell ref="C170:K170"/>
    <mergeCell ref="C171:K171"/>
    <mergeCell ref="C164:K164"/>
    <mergeCell ref="C165:K165"/>
    <mergeCell ref="C166:K166"/>
    <mergeCell ref="C167:K167"/>
    <mergeCell ref="C158:K158"/>
    <mergeCell ref="C159:K159"/>
    <mergeCell ref="C160:K160"/>
    <mergeCell ref="C163:K163"/>
    <mergeCell ref="C154:K154"/>
    <mergeCell ref="C155:K155"/>
    <mergeCell ref="C156:K156"/>
    <mergeCell ref="C157:K157"/>
    <mergeCell ref="C150:K150"/>
    <mergeCell ref="C151:K151"/>
    <mergeCell ref="C152:K152"/>
    <mergeCell ref="C153:K153"/>
    <mergeCell ref="C146:K146"/>
    <mergeCell ref="C147:K147"/>
    <mergeCell ref="C148:K148"/>
    <mergeCell ref="C149:K149"/>
    <mergeCell ref="C142:K142"/>
    <mergeCell ref="C143:K143"/>
    <mergeCell ref="C144:K144"/>
    <mergeCell ref="C145:K145"/>
    <mergeCell ref="C138:K138"/>
    <mergeCell ref="C139:K139"/>
    <mergeCell ref="C140:K140"/>
    <mergeCell ref="C141:K141"/>
    <mergeCell ref="C134:K134"/>
    <mergeCell ref="C135:K135"/>
    <mergeCell ref="C136:K136"/>
    <mergeCell ref="C137:K137"/>
    <mergeCell ref="C127:K127"/>
    <mergeCell ref="C128:K128"/>
    <mergeCell ref="C132:K132"/>
    <mergeCell ref="C133:K133"/>
    <mergeCell ref="C123:K123"/>
    <mergeCell ref="C124:K124"/>
    <mergeCell ref="C125:K125"/>
    <mergeCell ref="C126:K126"/>
    <mergeCell ref="C119:K119"/>
    <mergeCell ref="C120:K120"/>
    <mergeCell ref="C121:K121"/>
    <mergeCell ref="C122:K122"/>
    <mergeCell ref="C115:K115"/>
    <mergeCell ref="C116:K116"/>
    <mergeCell ref="C117:K117"/>
    <mergeCell ref="C118:K118"/>
    <mergeCell ref="C111:K111"/>
    <mergeCell ref="C112:K112"/>
    <mergeCell ref="C113:K113"/>
    <mergeCell ref="C114:K114"/>
    <mergeCell ref="C107:K107"/>
    <mergeCell ref="C108:K108"/>
    <mergeCell ref="C109:K109"/>
    <mergeCell ref="C110:K110"/>
    <mergeCell ref="C103:K103"/>
    <mergeCell ref="C104:K104"/>
    <mergeCell ref="C105:K105"/>
    <mergeCell ref="C106:K106"/>
    <mergeCell ref="C99:K99"/>
    <mergeCell ref="C100:K100"/>
    <mergeCell ref="C101:K101"/>
    <mergeCell ref="C102:K102"/>
    <mergeCell ref="C95:K95"/>
    <mergeCell ref="C96:K96"/>
    <mergeCell ref="C97:K97"/>
    <mergeCell ref="C98:K98"/>
    <mergeCell ref="C91:K91"/>
    <mergeCell ref="C92:K92"/>
    <mergeCell ref="C93:K93"/>
    <mergeCell ref="C94:K94"/>
    <mergeCell ref="C87:K87"/>
    <mergeCell ref="C88:K88"/>
    <mergeCell ref="C89:K89"/>
    <mergeCell ref="C90:K90"/>
    <mergeCell ref="C80:K80"/>
    <mergeCell ref="C84:K84"/>
    <mergeCell ref="C85:K85"/>
    <mergeCell ref="C86:K86"/>
    <mergeCell ref="C76:K76"/>
    <mergeCell ref="C77:K77"/>
    <mergeCell ref="C78:K78"/>
    <mergeCell ref="C79:K79"/>
    <mergeCell ref="C72:K72"/>
    <mergeCell ref="C73:K73"/>
    <mergeCell ref="C74:K74"/>
    <mergeCell ref="C75:K75"/>
    <mergeCell ref="C68:K68"/>
    <mergeCell ref="C69:K69"/>
    <mergeCell ref="C70:K70"/>
    <mergeCell ref="C71:K71"/>
    <mergeCell ref="C64:K64"/>
    <mergeCell ref="C65:K65"/>
    <mergeCell ref="C66:K66"/>
    <mergeCell ref="C67:K67"/>
    <mergeCell ref="C60:K60"/>
    <mergeCell ref="C61:K61"/>
    <mergeCell ref="C62:K62"/>
    <mergeCell ref="C63:K63"/>
    <mergeCell ref="C56:K56"/>
    <mergeCell ref="C57:K57"/>
    <mergeCell ref="C58:K58"/>
    <mergeCell ref="C59:K59"/>
    <mergeCell ref="C52:K52"/>
    <mergeCell ref="C53:K53"/>
    <mergeCell ref="C54:K54"/>
    <mergeCell ref="C55:K55"/>
    <mergeCell ref="C48:K48"/>
    <mergeCell ref="C49:K49"/>
    <mergeCell ref="C50:K50"/>
    <mergeCell ref="C51:K51"/>
    <mergeCell ref="C44:K44"/>
    <mergeCell ref="C45:K45"/>
    <mergeCell ref="C46:K46"/>
    <mergeCell ref="C47:K47"/>
    <mergeCell ref="C40:K40"/>
    <mergeCell ref="C41:K41"/>
    <mergeCell ref="C42:K42"/>
    <mergeCell ref="C43:K43"/>
    <mergeCell ref="C36:K36"/>
    <mergeCell ref="C37:K37"/>
    <mergeCell ref="C38:K38"/>
    <mergeCell ref="C39:K39"/>
    <mergeCell ref="C32:K32"/>
    <mergeCell ref="C33:K33"/>
    <mergeCell ref="C34:K34"/>
    <mergeCell ref="C35:K35"/>
    <mergeCell ref="C28:K28"/>
    <mergeCell ref="C29:K29"/>
    <mergeCell ref="C30:K30"/>
    <mergeCell ref="C31:K31"/>
    <mergeCell ref="C24:K24"/>
    <mergeCell ref="C25:K25"/>
    <mergeCell ref="C26:K26"/>
    <mergeCell ref="C27:K27"/>
    <mergeCell ref="C20:K20"/>
    <mergeCell ref="C21:K21"/>
    <mergeCell ref="C22:K22"/>
    <mergeCell ref="C23:K23"/>
    <mergeCell ref="C18:K18"/>
    <mergeCell ref="C19:K19"/>
    <mergeCell ref="C12:K12"/>
    <mergeCell ref="C13:K13"/>
    <mergeCell ref="C14:K14"/>
    <mergeCell ref="C15:K15"/>
    <mergeCell ref="C16:K16"/>
    <mergeCell ref="C17:K17"/>
    <mergeCell ref="M5:N5"/>
    <mergeCell ref="A9:A10"/>
    <mergeCell ref="B9:B10"/>
    <mergeCell ref="C11:K11"/>
    <mergeCell ref="L9:L10"/>
    <mergeCell ref="N9:N10"/>
    <mergeCell ref="M9:M10"/>
    <mergeCell ref="A7:N7"/>
  </mergeCells>
  <printOptions/>
  <pageMargins left="0.7874015748031497" right="0.3937007874015748" top="0.7874015748031497" bottom="0.7874015748031497" header="0.5118110236220472" footer="0.5118110236220472"/>
  <pageSetup fitToHeight="3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7">
      <selection activeCell="E32" sqref="E32"/>
    </sheetView>
  </sheetViews>
  <sheetFormatPr defaultColWidth="9.140625" defaultRowHeight="12.75"/>
  <cols>
    <col min="1" max="1" width="44.7109375" style="0" customWidth="1"/>
    <col min="2" max="2" width="5.00390625" style="0" customWidth="1"/>
    <col min="3" max="3" width="5.140625" style="0" customWidth="1"/>
    <col min="4" max="4" width="12.7109375" style="0" customWidth="1"/>
  </cols>
  <sheetData>
    <row r="1" ht="12.75">
      <c r="F1" s="88" t="s">
        <v>330</v>
      </c>
    </row>
    <row r="2" ht="12.75">
      <c r="F2" s="88" t="s">
        <v>557</v>
      </c>
    </row>
    <row r="3" ht="12.75">
      <c r="F3" s="88" t="s">
        <v>331</v>
      </c>
    </row>
    <row r="4" ht="12.75">
      <c r="F4" s="88" t="s">
        <v>344</v>
      </c>
    </row>
    <row r="5" spans="4:6" ht="12.75">
      <c r="D5" s="151" t="s">
        <v>71</v>
      </c>
      <c r="E5" s="151"/>
      <c r="F5" s="151"/>
    </row>
    <row r="6" spans="1:6" ht="51.75" customHeight="1">
      <c r="A6" s="150" t="s">
        <v>72</v>
      </c>
      <c r="B6" s="150"/>
      <c r="C6" s="150"/>
      <c r="D6" s="150"/>
      <c r="E6" s="150"/>
      <c r="F6" s="150"/>
    </row>
    <row r="7" spans="1:9" ht="15.75">
      <c r="A7" s="89"/>
      <c r="B7" s="89"/>
      <c r="C7" s="89"/>
      <c r="D7" s="89"/>
      <c r="E7" s="89"/>
      <c r="F7" s="89"/>
      <c r="G7" s="89"/>
      <c r="H7" s="89"/>
      <c r="I7" s="89"/>
    </row>
    <row r="8" spans="1:6" ht="40.5" customHeight="1">
      <c r="A8" s="90" t="s">
        <v>87</v>
      </c>
      <c r="B8" s="91" t="s">
        <v>88</v>
      </c>
      <c r="C8" s="91" t="s">
        <v>89</v>
      </c>
      <c r="D8" s="92" t="s">
        <v>333</v>
      </c>
      <c r="E8" s="93" t="s">
        <v>334</v>
      </c>
      <c r="F8" s="93" t="s">
        <v>55</v>
      </c>
    </row>
    <row r="9" spans="1:6" ht="12.75">
      <c r="A9" s="94">
        <v>1</v>
      </c>
      <c r="B9" s="95">
        <v>2</v>
      </c>
      <c r="C9" s="95">
        <v>3</v>
      </c>
      <c r="D9" s="94">
        <v>4</v>
      </c>
      <c r="E9" s="94">
        <v>6</v>
      </c>
      <c r="F9" s="94">
        <v>7</v>
      </c>
    </row>
    <row r="10" spans="1:7" ht="16.5" customHeight="1">
      <c r="A10" s="96" t="s">
        <v>90</v>
      </c>
      <c r="B10" s="97" t="s">
        <v>48</v>
      </c>
      <c r="C10" s="97"/>
      <c r="D10" s="98">
        <f>D11+D13+D15+D16+D12+D14</f>
        <v>12328.2</v>
      </c>
      <c r="E10" s="98">
        <f>E11+E13+E15+E16+E12+E14</f>
        <v>9604.6</v>
      </c>
      <c r="F10" s="99">
        <f>E10/D10</f>
        <v>0.7790756152560795</v>
      </c>
      <c r="G10" s="100"/>
    </row>
    <row r="11" spans="1:7" ht="39.75" customHeight="1">
      <c r="A11" s="101" t="s">
        <v>91</v>
      </c>
      <c r="B11" s="102" t="s">
        <v>48</v>
      </c>
      <c r="C11" s="102" t="s">
        <v>335</v>
      </c>
      <c r="D11" s="103">
        <v>1336.7</v>
      </c>
      <c r="E11" s="104">
        <v>448.9</v>
      </c>
      <c r="F11" s="105">
        <f>E11/D11</f>
        <v>0.33582703673225106</v>
      </c>
      <c r="G11" s="100"/>
    </row>
    <row r="12" spans="1:7" ht="48" customHeight="1">
      <c r="A12" s="101" t="s">
        <v>347</v>
      </c>
      <c r="B12" s="102" t="s">
        <v>48</v>
      </c>
      <c r="C12" s="102" t="s">
        <v>336</v>
      </c>
      <c r="D12" s="103">
        <v>19.6</v>
      </c>
      <c r="E12" s="104">
        <v>0</v>
      </c>
      <c r="F12" s="105">
        <f>E12/D12</f>
        <v>0</v>
      </c>
      <c r="G12" s="100"/>
    </row>
    <row r="13" spans="1:7" ht="53.25" customHeight="1">
      <c r="A13" s="101" t="s">
        <v>92</v>
      </c>
      <c r="B13" s="102" t="s">
        <v>48</v>
      </c>
      <c r="C13" s="102" t="s">
        <v>45</v>
      </c>
      <c r="D13" s="103">
        <v>9390.8</v>
      </c>
      <c r="E13" s="104">
        <v>7834.5</v>
      </c>
      <c r="F13" s="105">
        <f aca="true" t="shared" si="0" ref="F13:F46">E13/D13</f>
        <v>0.8342739702687738</v>
      </c>
      <c r="G13" s="100"/>
    </row>
    <row r="14" spans="1:7" ht="22.5" customHeight="1">
      <c r="A14" s="101" t="s">
        <v>311</v>
      </c>
      <c r="B14" s="102" t="s">
        <v>48</v>
      </c>
      <c r="C14" s="102" t="s">
        <v>46</v>
      </c>
      <c r="D14" s="103">
        <v>200</v>
      </c>
      <c r="E14" s="104">
        <v>200</v>
      </c>
      <c r="F14" s="105">
        <f t="shared" si="0"/>
        <v>1</v>
      </c>
      <c r="G14" s="100"/>
    </row>
    <row r="15" spans="1:7" ht="16.5" customHeight="1">
      <c r="A15" s="101" t="s">
        <v>93</v>
      </c>
      <c r="B15" s="102" t="s">
        <v>48</v>
      </c>
      <c r="C15" s="102">
        <v>11</v>
      </c>
      <c r="D15" s="103">
        <v>69.6</v>
      </c>
      <c r="E15" s="104">
        <f>'[1]прил.4'!H34</f>
        <v>0</v>
      </c>
      <c r="F15" s="105">
        <f t="shared" si="0"/>
        <v>0</v>
      </c>
      <c r="G15" s="100"/>
    </row>
    <row r="16" spans="1:7" ht="16.5" customHeight="1">
      <c r="A16" s="101" t="s">
        <v>94</v>
      </c>
      <c r="B16" s="102" t="s">
        <v>48</v>
      </c>
      <c r="C16" s="102">
        <v>13</v>
      </c>
      <c r="D16" s="103">
        <v>1311.5</v>
      </c>
      <c r="E16" s="104">
        <v>1121.2</v>
      </c>
      <c r="F16" s="105">
        <f t="shared" si="0"/>
        <v>0.8548989706443004</v>
      </c>
      <c r="G16" s="100"/>
    </row>
    <row r="17" spans="1:7" ht="16.5" customHeight="1">
      <c r="A17" s="96" t="s">
        <v>95</v>
      </c>
      <c r="B17" s="97" t="s">
        <v>335</v>
      </c>
      <c r="C17" s="97"/>
      <c r="D17" s="98">
        <f>D18</f>
        <v>390</v>
      </c>
      <c r="E17" s="106">
        <f>E18</f>
        <v>377</v>
      </c>
      <c r="F17" s="107">
        <f t="shared" si="0"/>
        <v>0.9666666666666667</v>
      </c>
      <c r="G17" s="100"/>
    </row>
    <row r="18" spans="1:7" ht="16.5" customHeight="1">
      <c r="A18" s="101" t="s">
        <v>96</v>
      </c>
      <c r="B18" s="102" t="s">
        <v>335</v>
      </c>
      <c r="C18" s="102" t="s">
        <v>336</v>
      </c>
      <c r="D18" s="103">
        <v>390</v>
      </c>
      <c r="E18" s="104">
        <v>377</v>
      </c>
      <c r="F18" s="105">
        <f t="shared" si="0"/>
        <v>0.9666666666666667</v>
      </c>
      <c r="G18" s="100"/>
    </row>
    <row r="19" spans="1:7" ht="30.75" customHeight="1">
      <c r="A19" s="96" t="s">
        <v>97</v>
      </c>
      <c r="B19" s="97" t="s">
        <v>336</v>
      </c>
      <c r="C19" s="97"/>
      <c r="D19" s="98">
        <f>D20+D22+D21</f>
        <v>8988.9</v>
      </c>
      <c r="E19" s="98">
        <f>E20+E22+E21</f>
        <v>8954.5</v>
      </c>
      <c r="F19" s="107">
        <f t="shared" si="0"/>
        <v>0.9961730578824995</v>
      </c>
      <c r="G19" s="100"/>
    </row>
    <row r="20" spans="1:7" ht="16.5" customHeight="1">
      <c r="A20" s="101" t="s">
        <v>98</v>
      </c>
      <c r="B20" s="102" t="s">
        <v>336</v>
      </c>
      <c r="C20" s="102" t="s">
        <v>45</v>
      </c>
      <c r="D20" s="103">
        <v>130</v>
      </c>
      <c r="E20" s="104">
        <v>99.3</v>
      </c>
      <c r="F20" s="105">
        <f t="shared" si="0"/>
        <v>0.7638461538461538</v>
      </c>
      <c r="G20" s="100"/>
    </row>
    <row r="21" spans="1:7" ht="42.75" customHeight="1">
      <c r="A21" s="101" t="s">
        <v>348</v>
      </c>
      <c r="B21" s="102" t="s">
        <v>336</v>
      </c>
      <c r="C21" s="102" t="s">
        <v>338</v>
      </c>
      <c r="D21" s="103">
        <v>8800</v>
      </c>
      <c r="E21" s="104">
        <v>8800</v>
      </c>
      <c r="F21" s="105">
        <f t="shared" si="0"/>
        <v>1</v>
      </c>
      <c r="G21" s="100"/>
    </row>
    <row r="22" spans="1:7" ht="27" customHeight="1">
      <c r="A22" s="101" t="s">
        <v>99</v>
      </c>
      <c r="B22" s="102" t="s">
        <v>336</v>
      </c>
      <c r="C22" s="102">
        <v>14</v>
      </c>
      <c r="D22" s="103">
        <v>58.9</v>
      </c>
      <c r="E22" s="104">
        <v>55.2</v>
      </c>
      <c r="F22" s="105">
        <f t="shared" si="0"/>
        <v>0.937181663837012</v>
      </c>
      <c r="G22" s="100"/>
    </row>
    <row r="23" spans="1:7" ht="16.5" customHeight="1">
      <c r="A23" s="96" t="s">
        <v>100</v>
      </c>
      <c r="B23" s="97" t="s">
        <v>45</v>
      </c>
      <c r="C23" s="97"/>
      <c r="D23" s="98">
        <f>D24+D25+D26+D27+D28</f>
        <v>4572.3</v>
      </c>
      <c r="E23" s="106">
        <f>E24+E25+E26+E27+E28</f>
        <v>3674.5999999999995</v>
      </c>
      <c r="F23" s="107">
        <f t="shared" si="0"/>
        <v>0.803665551254292</v>
      </c>
      <c r="G23" s="100"/>
    </row>
    <row r="24" spans="1:7" ht="16.5" customHeight="1">
      <c r="A24" s="101" t="s">
        <v>101</v>
      </c>
      <c r="B24" s="102" t="s">
        <v>45</v>
      </c>
      <c r="C24" s="102" t="s">
        <v>48</v>
      </c>
      <c r="D24" s="103">
        <v>1832.7</v>
      </c>
      <c r="E24" s="104">
        <v>1583.6</v>
      </c>
      <c r="F24" s="105">
        <f t="shared" si="0"/>
        <v>0.8640803186555355</v>
      </c>
      <c r="G24" s="100"/>
    </row>
    <row r="25" spans="1:7" ht="0.75" customHeight="1">
      <c r="A25" s="101" t="s">
        <v>102</v>
      </c>
      <c r="B25" s="102" t="s">
        <v>45</v>
      </c>
      <c r="C25" s="102" t="s">
        <v>337</v>
      </c>
      <c r="D25" s="103">
        <v>0</v>
      </c>
      <c r="E25" s="104">
        <v>0</v>
      </c>
      <c r="F25" s="105" t="e">
        <f t="shared" si="0"/>
        <v>#DIV/0!</v>
      </c>
      <c r="G25" s="100"/>
    </row>
    <row r="26" spans="1:7" ht="16.5" customHeight="1">
      <c r="A26" s="101" t="s">
        <v>44</v>
      </c>
      <c r="B26" s="102" t="s">
        <v>45</v>
      </c>
      <c r="C26" s="102" t="s">
        <v>338</v>
      </c>
      <c r="D26" s="103">
        <v>2362.4</v>
      </c>
      <c r="E26" s="104">
        <v>1835.8</v>
      </c>
      <c r="F26" s="105">
        <f t="shared" si="0"/>
        <v>0.7770910938029122</v>
      </c>
      <c r="G26" s="100"/>
    </row>
    <row r="27" spans="1:7" ht="15.75" customHeight="1">
      <c r="A27" s="101" t="s">
        <v>103</v>
      </c>
      <c r="B27" s="102" t="s">
        <v>45</v>
      </c>
      <c r="C27" s="102">
        <v>10</v>
      </c>
      <c r="D27" s="103">
        <v>377.2</v>
      </c>
      <c r="E27" s="104">
        <v>255.2</v>
      </c>
      <c r="F27" s="105">
        <f t="shared" si="0"/>
        <v>0.6765641569459173</v>
      </c>
      <c r="G27" s="100"/>
    </row>
    <row r="28" spans="1:7" ht="16.5" customHeight="1" hidden="1">
      <c r="A28" s="101" t="s">
        <v>104</v>
      </c>
      <c r="B28" s="102" t="s">
        <v>45</v>
      </c>
      <c r="C28" s="102">
        <v>12</v>
      </c>
      <c r="D28" s="103">
        <v>0</v>
      </c>
      <c r="E28" s="104">
        <v>0</v>
      </c>
      <c r="F28" s="105" t="e">
        <f t="shared" si="0"/>
        <v>#DIV/0!</v>
      </c>
      <c r="G28" s="100"/>
    </row>
    <row r="29" spans="1:7" ht="16.5" customHeight="1">
      <c r="A29" s="96" t="s">
        <v>105</v>
      </c>
      <c r="B29" s="97" t="s">
        <v>339</v>
      </c>
      <c r="C29" s="97"/>
      <c r="D29" s="98">
        <f>D30+D31+D32+D33</f>
        <v>4093.7000000000003</v>
      </c>
      <c r="E29" s="106">
        <f>E30+E31+E32+E33</f>
        <v>2714.5</v>
      </c>
      <c r="F29" s="107">
        <f t="shared" si="0"/>
        <v>0.6630920683000708</v>
      </c>
      <c r="G29" s="100"/>
    </row>
    <row r="30" spans="1:7" ht="16.5" customHeight="1">
      <c r="A30" s="101" t="s">
        <v>47</v>
      </c>
      <c r="B30" s="102" t="s">
        <v>339</v>
      </c>
      <c r="C30" s="102" t="s">
        <v>48</v>
      </c>
      <c r="D30" s="103">
        <v>238.4</v>
      </c>
      <c r="E30" s="104">
        <v>174</v>
      </c>
      <c r="F30" s="105">
        <f t="shared" si="0"/>
        <v>0.7298657718120806</v>
      </c>
      <c r="G30" s="100"/>
    </row>
    <row r="31" spans="1:7" ht="16.5" customHeight="1">
      <c r="A31" s="101" t="s">
        <v>340</v>
      </c>
      <c r="B31" s="102" t="s">
        <v>339</v>
      </c>
      <c r="C31" s="102" t="s">
        <v>335</v>
      </c>
      <c r="D31" s="103">
        <v>1017.8</v>
      </c>
      <c r="E31" s="104">
        <v>541</v>
      </c>
      <c r="F31" s="105">
        <f t="shared" si="0"/>
        <v>0.531538612694046</v>
      </c>
      <c r="G31" s="100"/>
    </row>
    <row r="32" spans="1:7" ht="16.5" customHeight="1">
      <c r="A32" s="101" t="s">
        <v>341</v>
      </c>
      <c r="B32" s="102" t="s">
        <v>339</v>
      </c>
      <c r="C32" s="102" t="s">
        <v>336</v>
      </c>
      <c r="D32" s="103">
        <v>2542.1</v>
      </c>
      <c r="E32" s="104">
        <v>1824.8</v>
      </c>
      <c r="F32" s="105">
        <f t="shared" si="0"/>
        <v>0.717831713937296</v>
      </c>
      <c r="G32" s="100"/>
    </row>
    <row r="33" spans="1:7" ht="27" customHeight="1">
      <c r="A33" s="101" t="s">
        <v>106</v>
      </c>
      <c r="B33" s="102" t="s">
        <v>339</v>
      </c>
      <c r="C33" s="102" t="s">
        <v>339</v>
      </c>
      <c r="D33" s="103">
        <v>295.4</v>
      </c>
      <c r="E33" s="104">
        <v>174.7</v>
      </c>
      <c r="F33" s="105">
        <f t="shared" si="0"/>
        <v>0.5914014895057549</v>
      </c>
      <c r="G33" s="100"/>
    </row>
    <row r="34" spans="1:8" ht="16.5" customHeight="1">
      <c r="A34" s="96" t="s">
        <v>107</v>
      </c>
      <c r="B34" s="97" t="s">
        <v>46</v>
      </c>
      <c r="C34" s="97"/>
      <c r="D34" s="98">
        <f>D35</f>
        <v>510.5</v>
      </c>
      <c r="E34" s="106">
        <f>E35</f>
        <v>347.4</v>
      </c>
      <c r="F34" s="107">
        <f t="shared" si="0"/>
        <v>0.68050930460333</v>
      </c>
      <c r="G34" s="100"/>
      <c r="H34" s="108"/>
    </row>
    <row r="35" spans="1:7" ht="33.75" customHeight="1">
      <c r="A35" s="101" t="s">
        <v>108</v>
      </c>
      <c r="B35" s="102" t="s">
        <v>46</v>
      </c>
      <c r="C35" s="102" t="s">
        <v>46</v>
      </c>
      <c r="D35" s="103">
        <v>510.5</v>
      </c>
      <c r="E35" s="104">
        <v>347.4</v>
      </c>
      <c r="F35" s="105">
        <f t="shared" si="0"/>
        <v>0.68050930460333</v>
      </c>
      <c r="G35" s="100"/>
    </row>
    <row r="36" spans="1:7" ht="25.5" customHeight="1">
      <c r="A36" s="96" t="s">
        <v>342</v>
      </c>
      <c r="B36" s="97" t="s">
        <v>337</v>
      </c>
      <c r="C36" s="97"/>
      <c r="D36" s="98">
        <f>D37+D38</f>
        <v>14624</v>
      </c>
      <c r="E36" s="98">
        <f>E37+E38</f>
        <v>10653.8</v>
      </c>
      <c r="F36" s="107">
        <f t="shared" si="0"/>
        <v>0.7285147702407002</v>
      </c>
      <c r="G36" s="100"/>
    </row>
    <row r="37" spans="1:7" ht="15.75" customHeight="1">
      <c r="A37" s="101" t="s">
        <v>109</v>
      </c>
      <c r="B37" s="102" t="s">
        <v>337</v>
      </c>
      <c r="C37" s="102" t="s">
        <v>48</v>
      </c>
      <c r="D37" s="103">
        <v>14624</v>
      </c>
      <c r="E37" s="104">
        <v>10653.8</v>
      </c>
      <c r="F37" s="105">
        <f t="shared" si="0"/>
        <v>0.7285147702407002</v>
      </c>
      <c r="G37" s="100"/>
    </row>
    <row r="38" spans="1:7" ht="24" customHeight="1" hidden="1">
      <c r="A38" s="101" t="s">
        <v>215</v>
      </c>
      <c r="B38" s="102" t="s">
        <v>337</v>
      </c>
      <c r="C38" s="102" t="s">
        <v>45</v>
      </c>
      <c r="D38" s="103">
        <v>0</v>
      </c>
      <c r="E38" s="104">
        <v>0</v>
      </c>
      <c r="F38" s="105" t="e">
        <f t="shared" si="0"/>
        <v>#DIV/0!</v>
      </c>
      <c r="G38" s="100"/>
    </row>
    <row r="39" spans="1:7" ht="16.5" customHeight="1">
      <c r="A39" s="96" t="s">
        <v>110</v>
      </c>
      <c r="B39" s="97">
        <v>10</v>
      </c>
      <c r="C39" s="97"/>
      <c r="D39" s="98">
        <f>D40+D41</f>
        <v>60</v>
      </c>
      <c r="E39" s="98">
        <f>E40+E41</f>
        <v>60</v>
      </c>
      <c r="F39" s="107">
        <f t="shared" si="0"/>
        <v>1</v>
      </c>
      <c r="G39" s="100"/>
    </row>
    <row r="40" spans="1:7" ht="21" customHeight="1">
      <c r="A40" s="101" t="s">
        <v>111</v>
      </c>
      <c r="B40" s="102">
        <v>10</v>
      </c>
      <c r="C40" s="102" t="s">
        <v>48</v>
      </c>
      <c r="D40" s="103">
        <v>60</v>
      </c>
      <c r="E40" s="104">
        <v>60</v>
      </c>
      <c r="F40" s="105">
        <f t="shared" si="0"/>
        <v>1</v>
      </c>
      <c r="G40" s="100"/>
    </row>
    <row r="41" spans="1:7" ht="21" customHeight="1" hidden="1">
      <c r="A41" s="101" t="s">
        <v>349</v>
      </c>
      <c r="B41" s="102" t="s">
        <v>350</v>
      </c>
      <c r="C41" s="102" t="s">
        <v>336</v>
      </c>
      <c r="D41" s="103">
        <v>0</v>
      </c>
      <c r="E41" s="104">
        <v>0</v>
      </c>
      <c r="F41" s="105" t="e">
        <f t="shared" si="0"/>
        <v>#DIV/0!</v>
      </c>
      <c r="G41" s="100"/>
    </row>
    <row r="42" spans="1:7" ht="30" customHeight="1">
      <c r="A42" s="96" t="s">
        <v>188</v>
      </c>
      <c r="B42" s="97">
        <v>11</v>
      </c>
      <c r="C42" s="97"/>
      <c r="D42" s="98">
        <f>D43</f>
        <v>25</v>
      </c>
      <c r="E42" s="106">
        <f>E43</f>
        <v>25</v>
      </c>
      <c r="F42" s="107">
        <f t="shared" si="0"/>
        <v>1</v>
      </c>
      <c r="G42" s="100"/>
    </row>
    <row r="43" spans="1:7" ht="16.5" customHeight="1">
      <c r="A43" s="101" t="s">
        <v>112</v>
      </c>
      <c r="B43" s="102">
        <v>11</v>
      </c>
      <c r="C43" s="102" t="s">
        <v>48</v>
      </c>
      <c r="D43" s="103">
        <v>25</v>
      </c>
      <c r="E43" s="104">
        <v>25</v>
      </c>
      <c r="F43" s="105">
        <f t="shared" si="0"/>
        <v>1</v>
      </c>
      <c r="G43" s="100"/>
    </row>
    <row r="44" spans="1:7" ht="16.5" customHeight="1">
      <c r="A44" s="96" t="s">
        <v>113</v>
      </c>
      <c r="B44" s="97">
        <v>12</v>
      </c>
      <c r="C44" s="97"/>
      <c r="D44" s="98">
        <f>D45</f>
        <v>80</v>
      </c>
      <c r="E44" s="106">
        <f>E45</f>
        <v>49.1</v>
      </c>
      <c r="F44" s="107">
        <f t="shared" si="0"/>
        <v>0.61375</v>
      </c>
      <c r="G44" s="100"/>
    </row>
    <row r="45" spans="1:7" ht="25.5" customHeight="1">
      <c r="A45" s="101" t="s">
        <v>114</v>
      </c>
      <c r="B45" s="102">
        <v>12</v>
      </c>
      <c r="C45" s="102" t="s">
        <v>45</v>
      </c>
      <c r="D45" s="103">
        <v>80</v>
      </c>
      <c r="E45" s="104">
        <v>49.1</v>
      </c>
      <c r="F45" s="105">
        <f t="shared" si="0"/>
        <v>0.61375</v>
      </c>
      <c r="G45" s="100"/>
    </row>
    <row r="46" spans="1:7" ht="16.5" customHeight="1">
      <c r="A46" s="109" t="s">
        <v>343</v>
      </c>
      <c r="B46" s="109"/>
      <c r="C46" s="109"/>
      <c r="D46" s="110">
        <f>D10+D17+D19+D23+D29+D34+D36+D39+D42+D44</f>
        <v>45672.6</v>
      </c>
      <c r="E46" s="111">
        <f>E10+E17+E19+E23+E29+E34+E36+E39+E42+E44</f>
        <v>36460.49999999999</v>
      </c>
      <c r="F46" s="112">
        <f t="shared" si="0"/>
        <v>0.79830138857871</v>
      </c>
      <c r="G46" s="100"/>
    </row>
    <row r="48" spans="4:5" ht="12.75">
      <c r="D48" s="113"/>
      <c r="E48" s="108"/>
    </row>
    <row r="49" ht="12.75">
      <c r="A49" t="s">
        <v>86</v>
      </c>
    </row>
    <row r="54" ht="12.75">
      <c r="A54" t="s">
        <v>86</v>
      </c>
    </row>
  </sheetData>
  <sheetProtection/>
  <mergeCells count="2">
    <mergeCell ref="A6:F6"/>
    <mergeCell ref="D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G1:H1"/>
  <sheetViews>
    <sheetView zoomScalePageLayoutView="0" workbookViewId="0" topLeftCell="A34">
      <selection activeCell="A1" sqref="A1:I311"/>
    </sheetView>
  </sheetViews>
  <sheetFormatPr defaultColWidth="9.140625" defaultRowHeight="12.75"/>
  <cols>
    <col min="1" max="1" width="43.140625" style="41" customWidth="1"/>
    <col min="2" max="2" width="5.00390625" style="41" customWidth="1"/>
    <col min="3" max="3" width="4.140625" style="41" customWidth="1"/>
    <col min="4" max="4" width="4.57421875" style="41" customWidth="1"/>
    <col min="5" max="5" width="8.28125" style="41" customWidth="1"/>
    <col min="6" max="6" width="4.7109375" style="41" customWidth="1"/>
    <col min="7" max="7" width="9.8515625" style="41" customWidth="1"/>
    <col min="8" max="8" width="10.28125" style="41" customWidth="1"/>
    <col min="9" max="9" width="12.00390625" style="41" customWidth="1"/>
    <col min="10" max="16384" width="9.140625" style="41" customWidth="1"/>
  </cols>
  <sheetData>
    <row r="1" spans="7:8" ht="12.75">
      <c r="G1" s="61"/>
      <c r="H1" s="61"/>
    </row>
  </sheetData>
  <sheetProtection/>
  <printOptions/>
  <pageMargins left="0.7480314960629921" right="0.7480314960629921" top="0.984251968503937" bottom="0.984251968503937" header="0.5118110236220472" footer="0.5118110236220472"/>
  <pageSetup fitToHeight="8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27.421875" style="0" customWidth="1"/>
    <col min="2" max="2" width="35.421875" style="0" customWidth="1"/>
    <col min="3" max="3" width="18.57421875" style="0" customWidth="1"/>
    <col min="4" max="4" width="15.00390625" style="0" customWidth="1"/>
  </cols>
  <sheetData>
    <row r="1" spans="3:4" ht="15.75" customHeight="1">
      <c r="C1" s="88"/>
      <c r="D1" s="88" t="s">
        <v>356</v>
      </c>
    </row>
    <row r="2" spans="3:4" ht="12.75">
      <c r="C2" s="88"/>
      <c r="D2" s="88" t="s">
        <v>557</v>
      </c>
    </row>
    <row r="3" spans="3:4" ht="12.75">
      <c r="C3" s="88"/>
      <c r="D3" s="88" t="s">
        <v>331</v>
      </c>
    </row>
    <row r="4" spans="3:4" ht="12.75">
      <c r="C4" s="88"/>
      <c r="D4" s="88" t="s">
        <v>344</v>
      </c>
    </row>
    <row r="5" spans="3:5" ht="12.75">
      <c r="C5" s="153" t="s">
        <v>73</v>
      </c>
      <c r="D5" s="153"/>
      <c r="E5" s="36"/>
    </row>
    <row r="6" spans="3:5" ht="12.75">
      <c r="C6" s="129"/>
      <c r="D6" s="129"/>
      <c r="E6" s="36"/>
    </row>
    <row r="7" spans="1:5" ht="51.75" customHeight="1">
      <c r="A7" s="150" t="s">
        <v>74</v>
      </c>
      <c r="B7" s="152"/>
      <c r="C7" s="152"/>
      <c r="D7" s="152"/>
      <c r="E7" s="119"/>
    </row>
    <row r="8" spans="1:3" ht="12.75">
      <c r="A8" s="41"/>
      <c r="B8" s="41"/>
      <c r="C8" s="41"/>
    </row>
    <row r="9" ht="13.5" thickBot="1">
      <c r="D9" s="124" t="s">
        <v>362</v>
      </c>
    </row>
    <row r="10" spans="1:4" ht="38.25">
      <c r="A10" s="114" t="s">
        <v>353</v>
      </c>
      <c r="B10" s="114" t="s">
        <v>357</v>
      </c>
      <c r="C10" s="114" t="s">
        <v>196</v>
      </c>
      <c r="D10" s="115" t="s">
        <v>197</v>
      </c>
    </row>
    <row r="11" spans="1:4" ht="36.75" customHeight="1">
      <c r="A11" s="120" t="s">
        <v>360</v>
      </c>
      <c r="B11" s="117" t="s">
        <v>358</v>
      </c>
      <c r="C11" s="118">
        <v>-42989.8</v>
      </c>
      <c r="D11" s="116">
        <v>-35475.5</v>
      </c>
    </row>
    <row r="12" spans="1:4" ht="38.25">
      <c r="A12" s="120" t="s">
        <v>361</v>
      </c>
      <c r="B12" s="117" t="s">
        <v>359</v>
      </c>
      <c r="C12" s="118">
        <v>45672.6</v>
      </c>
      <c r="D12" s="116">
        <v>36460.5</v>
      </c>
    </row>
    <row r="13" spans="1:4" ht="39" thickBot="1">
      <c r="A13" s="123"/>
      <c r="B13" s="121" t="s">
        <v>354</v>
      </c>
      <c r="C13" s="122">
        <f>C11+C12</f>
        <v>2682.7999999999956</v>
      </c>
      <c r="D13" s="122">
        <f>D11+D12</f>
        <v>985</v>
      </c>
    </row>
  </sheetData>
  <sheetProtection/>
  <mergeCells count="2">
    <mergeCell ref="A7:D7"/>
    <mergeCell ref="C5:D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2014-08-28T08:29:49Z</cp:lastPrinted>
  <dcterms:created xsi:type="dcterms:W3CDTF">1996-10-08T23:32:33Z</dcterms:created>
  <dcterms:modified xsi:type="dcterms:W3CDTF">2014-12-20T10:39:24Z</dcterms:modified>
  <cp:category/>
  <cp:version/>
  <cp:contentType/>
  <cp:contentStatus/>
</cp:coreProperties>
</file>