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65296" windowWidth="19620" windowHeight="12795" activeTab="0"/>
  </bookViews>
  <sheets>
    <sheet name="прил.8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<sst xmlns="http://schemas.openxmlformats.org/spreadsheetml/2006/main" count="88" uniqueCount="68">
  <si>
    <t>3</t>
  </si>
  <si>
    <t>Отчет</t>
  </si>
  <si>
    <t>№ п/п</t>
  </si>
  <si>
    <t>Наименование муниципальной программы</t>
  </si>
  <si>
    <t>Утвержденный план по программе, тыс. рублей</t>
  </si>
  <si>
    <t xml:space="preserve">ИСПОЛНЕНИЕ  от утвержденного БЮДЖЕТА, в % </t>
  </si>
  <si>
    <t xml:space="preserve">ИСПОЛНЕНИЕ  от утвержденного плана по программе, в % </t>
  </si>
  <si>
    <t>итого</t>
  </si>
  <si>
    <t>Итого по всем муниципальным программ</t>
  </si>
  <si>
    <t>исполнения по муниципальным программам в муниципальном образовании сельское поселение Леуши</t>
  </si>
  <si>
    <t>1</t>
  </si>
  <si>
    <t>2</t>
  </si>
  <si>
    <t>4</t>
  </si>
  <si>
    <t>5</t>
  </si>
  <si>
    <t>Утверждено бюджет</t>
  </si>
  <si>
    <t>6</t>
  </si>
  <si>
    <t>за 1 квартал 2016 года</t>
  </si>
  <si>
    <t>Муниципальная программа "Развитие сферы культуры, спорта и делам молодежи сельского поселения Леуши на 2014 -2016 годы и на  период до 2020 года"</t>
  </si>
  <si>
    <t>Федеральный бюджет</t>
  </si>
  <si>
    <t>Бюджет автономного округа</t>
  </si>
  <si>
    <t>Бюджет Кондинского района</t>
  </si>
  <si>
    <t>Бюджет сельского поселения Леуши</t>
  </si>
  <si>
    <t>Подпрограмма 1. "Организация деятельности муниципальных учреждений культуры"</t>
  </si>
  <si>
    <t>1.1</t>
  </si>
  <si>
    <t>1.2</t>
  </si>
  <si>
    <t>Подпрограмма 2. "Проведение культурно-досуговых мероприятий"</t>
  </si>
  <si>
    <t>Исполнение кассовые расходы на 01.04.2016 г.</t>
  </si>
  <si>
    <t>Муниципальная программа "Ремонт и содержание дорог общего пользования местного значения в муниципальном образовании сельское поселение Леуши на 2014-2016 годы и на период до 2020 года"</t>
  </si>
  <si>
    <t>2.1</t>
  </si>
  <si>
    <t>2.2</t>
  </si>
  <si>
    <t>Подпрограмма "Cодержание дорог общего пользования"</t>
  </si>
  <si>
    <t>Муниципальная программа "Социальная поддержка отдельных категорий населения муниципального образования сельское поселение Леуши на 2014-2016 годы и на  период до 2020 года"</t>
  </si>
  <si>
    <t>Основное мероприятие "Назначение и выплата дополнительного материального обеспечения лицам, замещавшим выборные муниципальные  должности и должности муниципальной службы сельского поселения Леуши"</t>
  </si>
  <si>
    <t>Муниципальная программа "Благоустройство территории сельского поселения Леуши на 2014-2016 годы и на  период до 2020 года"</t>
  </si>
  <si>
    <t>4.2</t>
  </si>
  <si>
    <t>4.1</t>
  </si>
  <si>
    <t>3.1</t>
  </si>
  <si>
    <t>Муниципальная программа "Капитальный ремонт жилого фонда сельского поселения Леуши на 2014-2016 годы и на  период до 2020 года"</t>
  </si>
  <si>
    <t>5.1</t>
  </si>
  <si>
    <t>Основное мероприятие "Капитальный ремонт муниципального жилищного фонда"</t>
  </si>
  <si>
    <t>Муниципальная программа"Организация деятельности администрации сельского поселения Леуши"</t>
  </si>
  <si>
    <t>6.1</t>
  </si>
  <si>
    <t>6.2</t>
  </si>
  <si>
    <t>6.3</t>
  </si>
  <si>
    <t>7</t>
  </si>
  <si>
    <t>Муниципальная программа"Обслуживание деятельности администрации сельского поселения Леуши"</t>
  </si>
  <si>
    <t>7.1</t>
  </si>
  <si>
    <t>7.2</t>
  </si>
  <si>
    <t>Задача 2 "Выполнение муниципальных функций для реализации вопросов местного значения
и переданных в установленном порядке отдельных государственных полномочий"</t>
  </si>
  <si>
    <t>Задача 1. Предоставление муниципальных и государственных услуг в соответствии с действующим законодательством.</t>
  </si>
  <si>
    <t>Задача 3. Разработка, реализация муниципальных программ и планов</t>
  </si>
  <si>
    <t>Задача 4. Повышение результативности и качества управленческих процессов</t>
  </si>
  <si>
    <t>6.4</t>
  </si>
  <si>
    <t>6.5</t>
  </si>
  <si>
    <t>Задача 5. Координация деятельности подведомственных учреждений</t>
  </si>
  <si>
    <t>Мероприятие 1."Оплата труда, гарантий и компенсаций работников МКУ"АХС""</t>
  </si>
  <si>
    <t>Мероприятие 2 "Материально-техническое обеспечение деятельности органов местного самоуправления"</t>
  </si>
  <si>
    <t>Подпрограмма 1 "Уличное освещение"</t>
  </si>
  <si>
    <t>Подпрограмма 2 «Содержание мест захоронения»</t>
  </si>
  <si>
    <t>4.3</t>
  </si>
  <si>
    <t>Подпрограмма 3 «Озеленение»</t>
  </si>
  <si>
    <t>Подпрограмма 4"Санитарная очистка поселка"</t>
  </si>
  <si>
    <t>Подпрограмма 5 «Прочее благоустройство»</t>
  </si>
  <si>
    <t>4.4</t>
  </si>
  <si>
    <t>4.5</t>
  </si>
  <si>
    <t>Подпрограмма 1 "Ремонт дорог общего пользования"</t>
  </si>
  <si>
    <t>2.3</t>
  </si>
  <si>
    <t xml:space="preserve">                                                                    Подпрограмма 3.  Безопасность дорожного движения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</si>
</sst>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#,##0_р_.;[Red]#,##0_р_.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_р_._-;\-* #,##0.00_р_._-;_-* &quot;-&quot;_р_._-;_-@_-"/>
    <numFmt numFmtId="172" formatCode="0.000"/>
    <numFmt numFmtId="173" formatCode="#,##0.00&quot;р.&quot;"/>
    <numFmt numFmtId="174" formatCode="#,##0.00_р_."/>
    <numFmt numFmtId="175" formatCode="0.000000"/>
    <numFmt numFmtId="176" formatCode="0.00000"/>
    <numFmt numFmtId="177" formatCode="0.0000"/>
    <numFmt numFmtId="178" formatCode="0.0"/>
    <numFmt numFmtId="179" formatCode="#,##0.0"/>
    <numFmt numFmtId="180" formatCode="#,##0.000"/>
    <numFmt numFmtId="181" formatCode="0.00;[Red]\-0.00"/>
    <numFmt numFmtId="182" formatCode="#,##0.00;[Red]\-#,##0.00"/>
    <numFmt numFmtId="183" formatCode="_-* #,##0.0_р_._-;\-* #,##0.0_р_._-;_-* &quot;-&quot;??_р_._-;_-@_-"/>
    <numFmt numFmtId="184" formatCode="0.0;[Red]\-0.0"/>
    <numFmt numFmtId="185" formatCode="_-* #,##0.000_р_._-;\-* #,##0.000_р_._-;_-* &quot;-&quot;??_р_._-;_-@_-"/>
    <numFmt numFmtId="186" formatCode="[$-FC19]d\ mmmm\ yyyy\ &quot;г.&quot;"/>
    <numFmt numFmtId="187" formatCode="\-"/>
    <numFmt numFmtId="188" formatCode="0.000000000"/>
    <numFmt numFmtId="189" formatCode="0.0000000000"/>
    <numFmt numFmtId="190" formatCode="0.00000000"/>
    <numFmt numFmtId="191" formatCode="0.00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7" borderId="10" xfId="0" applyFont="1" applyFill="1" applyBorder="1" applyAlignment="1">
      <alignment vertical="top" wrapText="1"/>
    </xf>
    <xf numFmtId="49" fontId="4" fillId="7" borderId="11" xfId="0" applyNumberFormat="1" applyFont="1" applyFill="1" applyBorder="1" applyAlignment="1">
      <alignment horizontal="center" vertical="center"/>
    </xf>
    <xf numFmtId="49" fontId="4" fillId="13" borderId="12" xfId="0" applyNumberFormat="1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vertical="top" wrapText="1"/>
    </xf>
    <xf numFmtId="0" fontId="0" fillId="19" borderId="14" xfId="0" applyFill="1" applyBorder="1" applyAlignment="1">
      <alignment horizontal="center" vertical="center" wrapText="1"/>
    </xf>
    <xf numFmtId="0" fontId="0" fillId="19" borderId="15" xfId="0" applyFill="1" applyBorder="1" applyAlignment="1">
      <alignment horizontal="center" vertical="center" wrapText="1"/>
    </xf>
    <xf numFmtId="0" fontId="0" fillId="19" borderId="16" xfId="0" applyFill="1" applyBorder="1" applyAlignment="1">
      <alignment horizontal="center" vertical="center" wrapText="1"/>
    </xf>
    <xf numFmtId="0" fontId="0" fillId="19" borderId="17" xfId="0" applyFill="1" applyBorder="1" applyAlignment="1">
      <alignment horizontal="center" vertical="center"/>
    </xf>
    <xf numFmtId="49" fontId="4" fillId="7" borderId="15" xfId="0" applyNumberFormat="1" applyFont="1" applyFill="1" applyBorder="1" applyAlignment="1">
      <alignment horizontal="center" vertical="center"/>
    </xf>
    <xf numFmtId="49" fontId="4" fillId="7" borderId="18" xfId="0" applyNumberFormat="1" applyFont="1" applyFill="1" applyBorder="1" applyAlignment="1">
      <alignment horizontal="center" vertical="center"/>
    </xf>
    <xf numFmtId="187" fontId="5" fillId="13" borderId="19" xfId="0" applyNumberFormat="1" applyFont="1" applyFill="1" applyBorder="1" applyAlignment="1">
      <alignment horizontal="center" vertical="center" wrapText="1"/>
    </xf>
    <xf numFmtId="49" fontId="4" fillId="7" borderId="20" xfId="0" applyNumberFormat="1" applyFont="1" applyFill="1" applyBorder="1" applyAlignment="1">
      <alignment horizontal="center" vertical="center"/>
    </xf>
    <xf numFmtId="49" fontId="4" fillId="7" borderId="21" xfId="0" applyNumberFormat="1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vertical="top" wrapText="1"/>
    </xf>
    <xf numFmtId="0" fontId="5" fillId="7" borderId="23" xfId="0" applyFont="1" applyFill="1" applyBorder="1" applyAlignment="1">
      <alignment vertical="top" wrapText="1"/>
    </xf>
    <xf numFmtId="0" fontId="5" fillId="7" borderId="24" xfId="0" applyFont="1" applyFill="1" applyBorder="1" applyAlignment="1">
      <alignment vertical="top" wrapText="1"/>
    </xf>
    <xf numFmtId="187" fontId="5" fillId="13" borderId="12" xfId="0" applyNumberFormat="1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left" vertical="center" wrapText="1"/>
    </xf>
    <xf numFmtId="43" fontId="0" fillId="13" borderId="19" xfId="0" applyNumberFormat="1" applyFill="1" applyBorder="1" applyAlignment="1">
      <alignment horizontal="center" vertical="center"/>
    </xf>
    <xf numFmtId="43" fontId="4" fillId="13" borderId="25" xfId="0" applyNumberFormat="1" applyFont="1" applyFill="1" applyBorder="1" applyAlignment="1">
      <alignment horizontal="center" vertical="center"/>
    </xf>
    <xf numFmtId="49" fontId="4" fillId="7" borderId="26" xfId="0" applyNumberFormat="1" applyFont="1" applyFill="1" applyBorder="1" applyAlignment="1">
      <alignment horizontal="center" vertical="center"/>
    </xf>
    <xf numFmtId="49" fontId="4" fillId="7" borderId="27" xfId="0" applyNumberFormat="1" applyFont="1" applyFill="1" applyBorder="1" applyAlignment="1">
      <alignment horizontal="center" vertical="center"/>
    </xf>
    <xf numFmtId="49" fontId="4" fillId="7" borderId="16" xfId="0" applyNumberFormat="1" applyFont="1" applyFill="1" applyBorder="1" applyAlignment="1">
      <alignment horizontal="center" vertical="center"/>
    </xf>
    <xf numFmtId="0" fontId="0" fillId="19" borderId="28" xfId="0" applyFill="1" applyBorder="1" applyAlignment="1">
      <alignment horizontal="center" vertical="center" wrapText="1"/>
    </xf>
    <xf numFmtId="0" fontId="0" fillId="19" borderId="29" xfId="0" applyFill="1" applyBorder="1" applyAlignment="1">
      <alignment horizontal="center" vertical="center" wrapText="1"/>
    </xf>
    <xf numFmtId="0" fontId="0" fillId="19" borderId="30" xfId="0" applyFill="1" applyBorder="1" applyAlignment="1">
      <alignment horizontal="center" vertical="center" wrapText="1"/>
    </xf>
    <xf numFmtId="0" fontId="0" fillId="19" borderId="31" xfId="0" applyFill="1" applyBorder="1" applyAlignment="1">
      <alignment horizontal="center" vertical="center"/>
    </xf>
    <xf numFmtId="49" fontId="4" fillId="19" borderId="12" xfId="0" applyNumberFormat="1" applyFont="1" applyFill="1" applyBorder="1" applyAlignment="1">
      <alignment vertical="center"/>
    </xf>
    <xf numFmtId="0" fontId="5" fillId="13" borderId="12" xfId="0" applyFont="1" applyFill="1" applyBorder="1" applyAlignment="1">
      <alignment horizontal="center" vertical="center" wrapText="1"/>
    </xf>
    <xf numFmtId="43" fontId="4" fillId="13" borderId="19" xfId="0" applyNumberFormat="1" applyFont="1" applyFill="1" applyBorder="1" applyAlignment="1">
      <alignment horizontal="center" vertical="center"/>
    </xf>
    <xf numFmtId="43" fontId="0" fillId="13" borderId="19" xfId="0" applyNumberFormat="1" applyFont="1" applyFill="1" applyBorder="1" applyAlignment="1">
      <alignment horizontal="center" vertical="center"/>
    </xf>
    <xf numFmtId="43" fontId="0" fillId="13" borderId="25" xfId="0" applyNumberFormat="1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left" vertical="center" wrapText="1"/>
    </xf>
    <xf numFmtId="0" fontId="5" fillId="13" borderId="25" xfId="0" applyNumberFormat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43" fontId="0" fillId="7" borderId="27" xfId="0" applyNumberFormat="1" applyFill="1" applyBorder="1" applyAlignment="1">
      <alignment horizontal="center" vertical="center"/>
    </xf>
    <xf numFmtId="43" fontId="4" fillId="7" borderId="32" xfId="0" applyNumberFormat="1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 wrapText="1"/>
    </xf>
    <xf numFmtId="43" fontId="0" fillId="7" borderId="16" xfId="0" applyNumberFormat="1" applyFill="1" applyBorder="1" applyAlignment="1">
      <alignment horizontal="center" vertical="center"/>
    </xf>
    <xf numFmtId="43" fontId="4" fillId="7" borderId="17" xfId="0" applyNumberFormat="1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 wrapText="1"/>
    </xf>
    <xf numFmtId="43" fontId="0" fillId="13" borderId="12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 wrapText="1"/>
    </xf>
    <xf numFmtId="0" fontId="5" fillId="19" borderId="13" xfId="0" applyFont="1" applyFill="1" applyBorder="1" applyAlignment="1">
      <alignment vertical="top" wrapText="1"/>
    </xf>
    <xf numFmtId="0" fontId="5" fillId="7" borderId="33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5" fillId="19" borderId="34" xfId="0" applyNumberFormat="1" applyFont="1" applyFill="1" applyBorder="1" applyAlignment="1">
      <alignment horizontal="center" vertical="center" wrapText="1"/>
    </xf>
    <xf numFmtId="0" fontId="5" fillId="19" borderId="35" xfId="0" applyNumberFormat="1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178" fontId="5" fillId="19" borderId="35" xfId="0" applyNumberFormat="1" applyFont="1" applyFill="1" applyBorder="1" applyAlignment="1">
      <alignment horizontal="center" vertical="center" wrapText="1"/>
    </xf>
    <xf numFmtId="43" fontId="4" fillId="7" borderId="11" xfId="0" applyNumberFormat="1" applyFont="1" applyFill="1" applyBorder="1" applyAlignment="1">
      <alignment horizontal="center" vertical="center"/>
    </xf>
    <xf numFmtId="0" fontId="4" fillId="7" borderId="11" xfId="0" applyNumberFormat="1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 wrapText="1"/>
    </xf>
    <xf numFmtId="43" fontId="4" fillId="13" borderId="12" xfId="0" applyNumberFormat="1" applyFont="1" applyFill="1" applyBorder="1" applyAlignment="1">
      <alignment horizontal="center" vertical="center"/>
    </xf>
    <xf numFmtId="0" fontId="4" fillId="13" borderId="12" xfId="0" applyNumberFormat="1" applyFont="1" applyFill="1" applyBorder="1" applyAlignment="1">
      <alignment horizontal="center" vertical="center"/>
    </xf>
    <xf numFmtId="43" fontId="4" fillId="7" borderId="15" xfId="0" applyNumberFormat="1" applyFont="1" applyFill="1" applyBorder="1" applyAlignment="1">
      <alignment horizontal="center" vertical="center"/>
    </xf>
    <xf numFmtId="0" fontId="4" fillId="7" borderId="15" xfId="0" applyNumberFormat="1" applyFont="1" applyFill="1" applyBorder="1" applyAlignment="1">
      <alignment horizontal="center" vertical="center"/>
    </xf>
    <xf numFmtId="0" fontId="5" fillId="13" borderId="19" xfId="0" applyNumberFormat="1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wrapText="1"/>
    </xf>
    <xf numFmtId="0" fontId="4" fillId="7" borderId="18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43" fontId="0" fillId="7" borderId="27" xfId="0" applyNumberFormat="1" applyFont="1" applyFill="1" applyBorder="1" applyAlignment="1">
      <alignment horizontal="center" vertical="center"/>
    </xf>
    <xf numFmtId="43" fontId="0" fillId="7" borderId="32" xfId="0" applyNumberFormat="1" applyFont="1" applyFill="1" applyBorder="1" applyAlignment="1">
      <alignment horizontal="center" vertical="center"/>
    </xf>
    <xf numFmtId="43" fontId="0" fillId="7" borderId="11" xfId="0" applyNumberFormat="1" applyFont="1" applyFill="1" applyBorder="1" applyAlignment="1">
      <alignment horizontal="center" vertical="center"/>
    </xf>
    <xf numFmtId="178" fontId="4" fillId="13" borderId="12" xfId="0" applyNumberFormat="1" applyFont="1" applyFill="1" applyBorder="1" applyAlignment="1">
      <alignment horizontal="center" vertical="center"/>
    </xf>
    <xf numFmtId="178" fontId="5" fillId="19" borderId="34" xfId="0" applyNumberFormat="1" applyFont="1" applyFill="1" applyBorder="1" applyAlignment="1">
      <alignment horizontal="center" vertical="center" wrapText="1"/>
    </xf>
    <xf numFmtId="43" fontId="0" fillId="7" borderId="20" xfId="0" applyNumberFormat="1" applyFill="1" applyBorder="1" applyAlignment="1">
      <alignment horizontal="center" vertical="center"/>
    </xf>
    <xf numFmtId="43" fontId="4" fillId="7" borderId="37" xfId="0" applyNumberFormat="1" applyFont="1" applyFill="1" applyBorder="1" applyAlignment="1">
      <alignment horizontal="center" vertical="center"/>
    </xf>
    <xf numFmtId="43" fontId="4" fillId="7" borderId="33" xfId="0" applyNumberFormat="1" applyFont="1" applyFill="1" applyBorder="1" applyAlignment="1">
      <alignment horizontal="center" vertical="center"/>
    </xf>
    <xf numFmtId="43" fontId="0" fillId="7" borderId="21" xfId="0" applyNumberFormat="1" applyFill="1" applyBorder="1" applyAlignment="1">
      <alignment horizontal="center" vertical="center"/>
    </xf>
    <xf numFmtId="43" fontId="4" fillId="7" borderId="38" xfId="0" applyNumberFormat="1" applyFont="1" applyFill="1" applyBorder="1" applyAlignment="1">
      <alignment horizontal="center" vertical="center"/>
    </xf>
    <xf numFmtId="43" fontId="4" fillId="7" borderId="18" xfId="0" applyNumberFormat="1" applyFont="1" applyFill="1" applyBorder="1" applyAlignment="1">
      <alignment horizontal="center" vertical="center"/>
    </xf>
    <xf numFmtId="43" fontId="4" fillId="7" borderId="38" xfId="0" applyNumberFormat="1" applyFont="1" applyFill="1" applyBorder="1" applyAlignment="1">
      <alignment horizontal="center" vertical="center" wrapText="1"/>
    </xf>
    <xf numFmtId="43" fontId="0" fillId="7" borderId="20" xfId="0" applyNumberFormat="1" applyFont="1" applyFill="1" applyBorder="1" applyAlignment="1">
      <alignment horizontal="center" vertical="center"/>
    </xf>
    <xf numFmtId="43" fontId="0" fillId="7" borderId="37" xfId="0" applyNumberFormat="1" applyFont="1" applyFill="1" applyBorder="1" applyAlignment="1">
      <alignment horizontal="center" vertical="center"/>
    </xf>
    <xf numFmtId="43" fontId="0" fillId="7" borderId="33" xfId="0" applyNumberFormat="1" applyFont="1" applyFill="1" applyBorder="1" applyAlignment="1">
      <alignment horizontal="center" vertical="center"/>
    </xf>
    <xf numFmtId="43" fontId="0" fillId="7" borderId="16" xfId="0" applyNumberFormat="1" applyFont="1" applyFill="1" applyBorder="1" applyAlignment="1">
      <alignment horizontal="center" vertical="center"/>
    </xf>
    <xf numFmtId="43" fontId="0" fillId="7" borderId="17" xfId="0" applyNumberFormat="1" applyFont="1" applyFill="1" applyBorder="1" applyAlignment="1">
      <alignment horizontal="center" vertical="center"/>
    </xf>
    <xf numFmtId="43" fontId="0" fillId="7" borderId="15" xfId="0" applyNumberFormat="1" applyFont="1" applyFill="1" applyBorder="1" applyAlignment="1">
      <alignment horizontal="center" vertical="center"/>
    </xf>
    <xf numFmtId="43" fontId="0" fillId="7" borderId="21" xfId="0" applyNumberFormat="1" applyFont="1" applyFill="1" applyBorder="1" applyAlignment="1">
      <alignment horizontal="center" vertical="center"/>
    </xf>
    <xf numFmtId="43" fontId="0" fillId="7" borderId="38" xfId="0" applyNumberFormat="1" applyFont="1" applyFill="1" applyBorder="1" applyAlignment="1">
      <alignment horizontal="center" vertical="center"/>
    </xf>
    <xf numFmtId="43" fontId="0" fillId="7" borderId="18" xfId="0" applyNumberFormat="1" applyFont="1" applyFill="1" applyBorder="1" applyAlignment="1">
      <alignment horizontal="center" vertical="center"/>
    </xf>
    <xf numFmtId="43" fontId="0" fillId="7" borderId="39" xfId="0" applyNumberFormat="1" applyFont="1" applyFill="1" applyBorder="1" applyAlignment="1">
      <alignment horizontal="center" vertical="center"/>
    </xf>
    <xf numFmtId="43" fontId="0" fillId="7" borderId="40" xfId="0" applyNumberFormat="1" applyFont="1" applyFill="1" applyBorder="1" applyAlignment="1">
      <alignment horizontal="center" vertical="center"/>
    </xf>
    <xf numFmtId="43" fontId="0" fillId="7" borderId="36" xfId="0" applyNumberFormat="1" applyFont="1" applyFill="1" applyBorder="1" applyAlignment="1">
      <alignment horizontal="center" vertical="center"/>
    </xf>
    <xf numFmtId="178" fontId="4" fillId="7" borderId="11" xfId="0" applyNumberFormat="1" applyFont="1" applyFill="1" applyBorder="1" applyAlignment="1">
      <alignment horizontal="center" vertical="center"/>
    </xf>
    <xf numFmtId="178" fontId="4" fillId="7" borderId="18" xfId="0" applyNumberFormat="1" applyFont="1" applyFill="1" applyBorder="1" applyAlignment="1">
      <alignment horizontal="center" vertical="center"/>
    </xf>
    <xf numFmtId="2" fontId="5" fillId="13" borderId="19" xfId="0" applyNumberFormat="1" applyFont="1" applyFill="1" applyBorder="1" applyAlignment="1">
      <alignment horizontal="center" vertical="center" wrapText="1"/>
    </xf>
    <xf numFmtId="0" fontId="0" fillId="19" borderId="41" xfId="0" applyFill="1" applyBorder="1" applyAlignment="1">
      <alignment horizontal="center" vertical="top" wrapText="1"/>
    </xf>
    <xf numFmtId="0" fontId="0" fillId="19" borderId="42" xfId="0" applyFill="1" applyBorder="1" applyAlignment="1">
      <alignment horizontal="center" vertical="top" wrapText="1"/>
    </xf>
    <xf numFmtId="0" fontId="0" fillId="19" borderId="28" xfId="0" applyFill="1" applyBorder="1" applyAlignment="1">
      <alignment horizontal="center" vertical="top" wrapText="1"/>
    </xf>
    <xf numFmtId="0" fontId="0" fillId="19" borderId="43" xfId="0" applyFill="1" applyBorder="1" applyAlignment="1">
      <alignment horizontal="center" vertical="top" wrapText="1"/>
    </xf>
    <xf numFmtId="0" fontId="0" fillId="19" borderId="44" xfId="0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49" fontId="0" fillId="19" borderId="45" xfId="0" applyNumberFormat="1" applyFill="1" applyBorder="1" applyAlignment="1">
      <alignment horizontal="center" vertical="top" wrapText="1"/>
    </xf>
    <xf numFmtId="49" fontId="0" fillId="19" borderId="15" xfId="0" applyNumberFormat="1" applyFill="1" applyBorder="1" applyAlignment="1">
      <alignment horizontal="center" vertical="top" wrapText="1"/>
    </xf>
    <xf numFmtId="0" fontId="0" fillId="19" borderId="20" xfId="0" applyFill="1" applyBorder="1" applyAlignment="1">
      <alignment horizontal="center" vertical="top" wrapText="1"/>
    </xf>
    <xf numFmtId="0" fontId="0" fillId="19" borderId="16" xfId="0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5"/>
  <sheetViews>
    <sheetView tabSelected="1" zoomScalePageLayoutView="0" workbookViewId="0" topLeftCell="A1">
      <pane xSplit="2" ySplit="7" topLeftCell="K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12" sqref="S12"/>
    </sheetView>
  </sheetViews>
  <sheetFormatPr defaultColWidth="9.00390625" defaultRowHeight="12.75"/>
  <cols>
    <col min="1" max="1" width="6.125" style="0" bestFit="1" customWidth="1"/>
    <col min="2" max="2" width="44.375" style="0" bestFit="1" customWidth="1"/>
    <col min="3" max="3" width="13.875" style="0" customWidth="1"/>
    <col min="4" max="4" width="11.75390625" style="0" customWidth="1"/>
    <col min="5" max="5" width="11.875" style="0" customWidth="1"/>
    <col min="6" max="7" width="12.25390625" style="0" bestFit="1" customWidth="1"/>
    <col min="8" max="8" width="13.25390625" style="0" customWidth="1"/>
    <col min="9" max="9" width="12.25390625" style="0" customWidth="1"/>
    <col min="10" max="10" width="12.75390625" style="0" customWidth="1"/>
    <col min="11" max="11" width="12.25390625" style="0" bestFit="1" customWidth="1"/>
    <col min="12" max="12" width="12.875" style="0" customWidth="1"/>
    <col min="13" max="13" width="12.125" style="0" customWidth="1"/>
    <col min="14" max="14" width="11.75390625" style="0" customWidth="1"/>
    <col min="15" max="15" width="12.00390625" style="0" customWidth="1"/>
    <col min="16" max="16" width="11.125" style="0" bestFit="1" customWidth="1"/>
    <col min="17" max="18" width="13.375" style="0" customWidth="1"/>
    <col min="19" max="19" width="12.375" style="0" customWidth="1"/>
    <col min="20" max="20" width="12.00390625" style="0" customWidth="1"/>
    <col min="21" max="21" width="14.875" style="0" customWidth="1"/>
    <col min="22" max="22" width="10.00390625" style="0" customWidth="1"/>
    <col min="23" max="23" width="14.00390625" style="0" customWidth="1"/>
    <col min="24" max="24" width="11.875" style="0" customWidth="1"/>
    <col min="25" max="25" width="12.75390625" style="0" customWidth="1"/>
    <col min="26" max="26" width="13.125" style="0" bestFit="1" customWidth="1"/>
    <col min="27" max="27" width="9.25390625" style="0" customWidth="1"/>
  </cols>
  <sheetData>
    <row r="2" spans="1:27" ht="12.7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</row>
    <row r="3" spans="1:27" ht="12.75">
      <c r="A3" s="99" t="s">
        <v>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 spans="1:27" ht="12.75">
      <c r="A4" s="99" t="s">
        <v>16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</row>
    <row r="5" ht="13.5" thickBot="1">
      <c r="A5" s="1"/>
    </row>
    <row r="6" spans="1:27" s="2" customFormat="1" ht="24.75" customHeight="1" thickBot="1">
      <c r="A6" s="100" t="s">
        <v>2</v>
      </c>
      <c r="B6" s="102" t="s">
        <v>3</v>
      </c>
      <c r="C6" s="94" t="s">
        <v>4</v>
      </c>
      <c r="D6" s="94"/>
      <c r="E6" s="94"/>
      <c r="F6" s="94"/>
      <c r="G6" s="95"/>
      <c r="H6" s="96" t="s">
        <v>14</v>
      </c>
      <c r="I6" s="97"/>
      <c r="J6" s="97"/>
      <c r="K6" s="97"/>
      <c r="L6" s="98"/>
      <c r="M6" s="96" t="s">
        <v>26</v>
      </c>
      <c r="N6" s="97"/>
      <c r="O6" s="97"/>
      <c r="P6" s="97"/>
      <c r="Q6" s="98"/>
      <c r="R6" s="96" t="s">
        <v>5</v>
      </c>
      <c r="S6" s="97"/>
      <c r="T6" s="97"/>
      <c r="U6" s="97"/>
      <c r="V6" s="98"/>
      <c r="W6" s="96" t="s">
        <v>6</v>
      </c>
      <c r="X6" s="97"/>
      <c r="Y6" s="97"/>
      <c r="Z6" s="97"/>
      <c r="AA6" s="98"/>
    </row>
    <row r="7" spans="1:27" s="3" customFormat="1" ht="56.25" customHeight="1" thickBot="1">
      <c r="A7" s="101"/>
      <c r="B7" s="103"/>
      <c r="C7" s="10" t="s">
        <v>18</v>
      </c>
      <c r="D7" s="11" t="s">
        <v>19</v>
      </c>
      <c r="E7" s="12" t="s">
        <v>20</v>
      </c>
      <c r="F7" s="12" t="s">
        <v>21</v>
      </c>
      <c r="G7" s="13" t="s">
        <v>7</v>
      </c>
      <c r="H7" s="29" t="s">
        <v>18</v>
      </c>
      <c r="I7" s="30" t="s">
        <v>19</v>
      </c>
      <c r="J7" s="31" t="s">
        <v>20</v>
      </c>
      <c r="K7" s="31" t="s">
        <v>21</v>
      </c>
      <c r="L7" s="32" t="s">
        <v>7</v>
      </c>
      <c r="M7" s="29" t="s">
        <v>18</v>
      </c>
      <c r="N7" s="30" t="s">
        <v>19</v>
      </c>
      <c r="O7" s="31" t="s">
        <v>20</v>
      </c>
      <c r="P7" s="31" t="s">
        <v>21</v>
      </c>
      <c r="Q7" s="32" t="s">
        <v>7</v>
      </c>
      <c r="R7" s="29" t="s">
        <v>18</v>
      </c>
      <c r="S7" s="30" t="s">
        <v>19</v>
      </c>
      <c r="T7" s="31" t="s">
        <v>20</v>
      </c>
      <c r="U7" s="31" t="s">
        <v>21</v>
      </c>
      <c r="V7" s="32" t="s">
        <v>7</v>
      </c>
      <c r="W7" s="29" t="s">
        <v>18</v>
      </c>
      <c r="X7" s="30" t="s">
        <v>19</v>
      </c>
      <c r="Y7" s="31" t="s">
        <v>20</v>
      </c>
      <c r="Z7" s="31" t="s">
        <v>21</v>
      </c>
      <c r="AA7" s="32" t="s">
        <v>7</v>
      </c>
    </row>
    <row r="8" spans="1:27" s="3" customFormat="1" ht="63.75" customHeight="1" thickBot="1">
      <c r="A8" s="8" t="s">
        <v>10</v>
      </c>
      <c r="B8" s="9" t="s">
        <v>17</v>
      </c>
      <c r="C8" s="34">
        <f>C9+C10</f>
        <v>0</v>
      </c>
      <c r="D8" s="58">
        <f>D9+D10</f>
        <v>792.3</v>
      </c>
      <c r="E8" s="58">
        <f>E9+E10</f>
        <v>0</v>
      </c>
      <c r="F8" s="58">
        <f>F9+F10</f>
        <v>17485.6</v>
      </c>
      <c r="G8" s="25">
        <f aca="true" t="shared" si="0" ref="G8:G13">SUM(C8:F8)</f>
        <v>18277.899999999998</v>
      </c>
      <c r="H8" s="59">
        <f>H9+H10</f>
        <v>0</v>
      </c>
      <c r="I8" s="35">
        <f aca="true" t="shared" si="1" ref="I8:Q8">I9+I10</f>
        <v>792.3</v>
      </c>
      <c r="J8" s="35">
        <f t="shared" si="1"/>
        <v>0</v>
      </c>
      <c r="K8" s="35">
        <f>K9+K10</f>
        <v>16630.5</v>
      </c>
      <c r="L8" s="25">
        <f>SUM(H8:K8)</f>
        <v>17422.8</v>
      </c>
      <c r="M8" s="59">
        <f t="shared" si="1"/>
        <v>0</v>
      </c>
      <c r="N8" s="35">
        <f t="shared" si="1"/>
        <v>0</v>
      </c>
      <c r="O8" s="35">
        <f t="shared" si="1"/>
        <v>0</v>
      </c>
      <c r="P8" s="35">
        <f t="shared" si="1"/>
        <v>4165.2</v>
      </c>
      <c r="Q8" s="25">
        <f t="shared" si="1"/>
        <v>4165.2</v>
      </c>
      <c r="R8" s="60"/>
      <c r="S8" s="60"/>
      <c r="T8" s="60"/>
      <c r="U8" s="70">
        <f>P8/K8*100</f>
        <v>25.04554884098494</v>
      </c>
      <c r="V8" s="70">
        <f>Q8/L8*100</f>
        <v>23.90660513809491</v>
      </c>
      <c r="W8" s="60"/>
      <c r="X8" s="60"/>
      <c r="Y8" s="60"/>
      <c r="Z8" s="70">
        <f>P8/F8*100</f>
        <v>23.820743926430893</v>
      </c>
      <c r="AA8" s="70">
        <f>Q8/G8*100</f>
        <v>22.78817588453816</v>
      </c>
    </row>
    <row r="9" spans="1:27" s="3" customFormat="1" ht="49.5" customHeight="1">
      <c r="A9" s="7" t="s">
        <v>23</v>
      </c>
      <c r="B9" s="19" t="s">
        <v>22</v>
      </c>
      <c r="C9" s="40"/>
      <c r="D9" s="41">
        <v>792.3</v>
      </c>
      <c r="E9" s="41"/>
      <c r="F9" s="41">
        <v>17109.6</v>
      </c>
      <c r="G9" s="42">
        <f t="shared" si="0"/>
        <v>17901.899999999998</v>
      </c>
      <c r="H9" s="56"/>
      <c r="I9" s="41">
        <v>792.3</v>
      </c>
      <c r="J9" s="41"/>
      <c r="K9" s="41">
        <v>16518.5</v>
      </c>
      <c r="L9" s="42">
        <f>SUM(H9:K9)</f>
        <v>17310.8</v>
      </c>
      <c r="M9" s="56"/>
      <c r="N9" s="41"/>
      <c r="O9" s="41"/>
      <c r="P9" s="41">
        <v>4165.2</v>
      </c>
      <c r="Q9" s="42">
        <f>M9+N9+O9+P9</f>
        <v>4165.2</v>
      </c>
      <c r="R9" s="57"/>
      <c r="S9" s="57"/>
      <c r="T9" s="57"/>
      <c r="U9" s="91">
        <f>P9/K9*100</f>
        <v>25.21536459121591</v>
      </c>
      <c r="V9" s="91">
        <f>Q9/L9*100</f>
        <v>24.061279663562633</v>
      </c>
      <c r="W9" s="57"/>
      <c r="X9" s="57"/>
      <c r="Y9" s="57"/>
      <c r="Z9" s="91">
        <f>P9/F9*100</f>
        <v>24.344227801935755</v>
      </c>
      <c r="AA9" s="91">
        <f>Q9/G9*100</f>
        <v>23.266804082248253</v>
      </c>
    </row>
    <row r="10" spans="1:27" s="3" customFormat="1" ht="37.5" customHeight="1" thickBot="1">
      <c r="A10" s="14" t="s">
        <v>24</v>
      </c>
      <c r="B10" s="20" t="s">
        <v>25</v>
      </c>
      <c r="C10" s="43"/>
      <c r="D10" s="44"/>
      <c r="E10" s="44"/>
      <c r="F10" s="44">
        <v>376</v>
      </c>
      <c r="G10" s="45">
        <f t="shared" si="0"/>
        <v>376</v>
      </c>
      <c r="H10" s="61"/>
      <c r="I10" s="44"/>
      <c r="J10" s="44"/>
      <c r="K10" s="44">
        <v>112</v>
      </c>
      <c r="L10" s="45">
        <f>SUM(H10:K10)</f>
        <v>112</v>
      </c>
      <c r="M10" s="61"/>
      <c r="N10" s="44"/>
      <c r="O10" s="44"/>
      <c r="P10" s="44"/>
      <c r="Q10" s="45">
        <f>M10+N10+O10+P10</f>
        <v>0</v>
      </c>
      <c r="R10" s="62"/>
      <c r="S10" s="62"/>
      <c r="T10" s="62"/>
      <c r="U10" s="62"/>
      <c r="V10" s="62"/>
      <c r="W10" s="57"/>
      <c r="X10" s="57"/>
      <c r="Y10" s="57"/>
      <c r="Z10" s="57"/>
      <c r="AA10" s="57"/>
    </row>
    <row r="11" spans="1:27" s="3" customFormat="1" ht="95.25" customHeight="1" thickBot="1">
      <c r="A11" s="8" t="s">
        <v>11</v>
      </c>
      <c r="B11" s="9" t="s">
        <v>27</v>
      </c>
      <c r="C11" s="22">
        <f>C12+C13+C14</f>
        <v>0</v>
      </c>
      <c r="D11" s="93">
        <f>D12+D13+D14</f>
        <v>308.8</v>
      </c>
      <c r="E11" s="16">
        <f>E12+E13+E14</f>
        <v>0</v>
      </c>
      <c r="F11" s="63">
        <f>F12+F13+F14</f>
        <v>2000</v>
      </c>
      <c r="G11" s="39">
        <f t="shared" si="0"/>
        <v>2308.8</v>
      </c>
      <c r="H11" s="59">
        <f aca="true" t="shared" si="2" ref="H11:Q11">H12+H13</f>
        <v>0</v>
      </c>
      <c r="I11" s="35">
        <f t="shared" si="2"/>
        <v>308.8</v>
      </c>
      <c r="J11" s="35">
        <f t="shared" si="2"/>
        <v>0</v>
      </c>
      <c r="K11" s="35">
        <f t="shared" si="2"/>
        <v>300</v>
      </c>
      <c r="L11" s="25">
        <f t="shared" si="2"/>
        <v>608.8</v>
      </c>
      <c r="M11" s="59">
        <f t="shared" si="2"/>
        <v>0</v>
      </c>
      <c r="N11" s="35">
        <f t="shared" si="2"/>
        <v>0</v>
      </c>
      <c r="O11" s="35">
        <f t="shared" si="2"/>
        <v>0</v>
      </c>
      <c r="P11" s="35">
        <f t="shared" si="2"/>
        <v>200</v>
      </c>
      <c r="Q11" s="25">
        <f t="shared" si="2"/>
        <v>200</v>
      </c>
      <c r="R11" s="60"/>
      <c r="S11" s="60"/>
      <c r="T11" s="60"/>
      <c r="U11" s="70">
        <f>P11/K11*100</f>
        <v>66.66666666666666</v>
      </c>
      <c r="V11" s="70">
        <f>Q11/L11*100</f>
        <v>32.8515111695138</v>
      </c>
      <c r="W11" s="60"/>
      <c r="X11" s="60"/>
      <c r="Y11" s="60"/>
      <c r="Z11" s="60">
        <f>P11/F11*100</f>
        <v>10</v>
      </c>
      <c r="AA11" s="70">
        <f>Q11/G11*100</f>
        <v>8.66250866250866</v>
      </c>
    </row>
    <row r="12" spans="1:27" ht="35.25" customHeight="1">
      <c r="A12" s="15" t="s">
        <v>28</v>
      </c>
      <c r="B12" s="19" t="s">
        <v>65</v>
      </c>
      <c r="C12" s="40"/>
      <c r="D12" s="41">
        <v>308.8</v>
      </c>
      <c r="E12" s="41"/>
      <c r="F12" s="41">
        <v>492</v>
      </c>
      <c r="G12" s="42">
        <f t="shared" si="0"/>
        <v>800.8</v>
      </c>
      <c r="H12" s="56"/>
      <c r="I12" s="41">
        <v>308.8</v>
      </c>
      <c r="J12" s="41"/>
      <c r="K12" s="41"/>
      <c r="L12" s="42">
        <f>SUM(I12:K12)</f>
        <v>308.8</v>
      </c>
      <c r="M12" s="56"/>
      <c r="N12" s="41"/>
      <c r="O12" s="41">
        <v>0</v>
      </c>
      <c r="P12" s="41"/>
      <c r="Q12" s="42">
        <f>SUM(N12:P12)</f>
        <v>0</v>
      </c>
      <c r="R12" s="57"/>
      <c r="S12" s="57"/>
      <c r="T12" s="57"/>
      <c r="U12" s="57"/>
      <c r="V12" s="57"/>
      <c r="W12" s="57"/>
      <c r="X12" s="57"/>
      <c r="Y12" s="57"/>
      <c r="Z12" s="57"/>
      <c r="AA12" s="57"/>
    </row>
    <row r="13" spans="1:27" ht="33.75" customHeight="1">
      <c r="A13" s="14" t="s">
        <v>29</v>
      </c>
      <c r="B13" s="20" t="s">
        <v>30</v>
      </c>
      <c r="C13" s="50"/>
      <c r="D13" s="72"/>
      <c r="E13" s="72"/>
      <c r="F13" s="72">
        <v>1000</v>
      </c>
      <c r="G13" s="73">
        <f t="shared" si="0"/>
        <v>1000</v>
      </c>
      <c r="H13" s="74"/>
      <c r="I13" s="72"/>
      <c r="J13" s="72"/>
      <c r="K13" s="72">
        <v>300</v>
      </c>
      <c r="L13" s="73">
        <f>SUM(I13:K13)</f>
        <v>300</v>
      </c>
      <c r="M13" s="74"/>
      <c r="N13" s="72"/>
      <c r="O13" s="72"/>
      <c r="P13" s="72">
        <v>200</v>
      </c>
      <c r="Q13" s="73">
        <f>SUM(N13:P13)</f>
        <v>200</v>
      </c>
      <c r="R13" s="57"/>
      <c r="S13" s="57"/>
      <c r="T13" s="57"/>
      <c r="U13" s="91">
        <f>P13/K13*100</f>
        <v>66.66666666666666</v>
      </c>
      <c r="V13" s="91">
        <f>Q13/L13*100</f>
        <v>66.66666666666666</v>
      </c>
      <c r="W13" s="57"/>
      <c r="X13" s="57"/>
      <c r="Y13" s="57"/>
      <c r="Z13" s="57">
        <f>P13/F13*100</f>
        <v>20</v>
      </c>
      <c r="AA13" s="57">
        <f>Q13/G13*100</f>
        <v>20</v>
      </c>
    </row>
    <row r="14" spans="1:27" ht="33.75" customHeight="1" thickBot="1">
      <c r="A14" s="28" t="s">
        <v>66</v>
      </c>
      <c r="B14" s="64" t="s">
        <v>67</v>
      </c>
      <c r="C14" s="43"/>
      <c r="D14" s="44"/>
      <c r="E14" s="44"/>
      <c r="F14" s="44">
        <v>508</v>
      </c>
      <c r="G14" s="45"/>
      <c r="H14" s="61"/>
      <c r="I14" s="44"/>
      <c r="J14" s="44"/>
      <c r="K14" s="44"/>
      <c r="L14" s="45"/>
      <c r="M14" s="61"/>
      <c r="N14" s="44"/>
      <c r="O14" s="44"/>
      <c r="P14" s="44"/>
      <c r="Q14" s="45"/>
      <c r="R14" s="57"/>
      <c r="S14" s="57"/>
      <c r="T14" s="57"/>
      <c r="U14" s="57"/>
      <c r="V14" s="57"/>
      <c r="W14" s="57"/>
      <c r="X14" s="57"/>
      <c r="Y14" s="57"/>
      <c r="Z14" s="57"/>
      <c r="AA14" s="57"/>
    </row>
    <row r="15" spans="1:27" ht="81.75" customHeight="1" thickBot="1">
      <c r="A15" s="8" t="s">
        <v>0</v>
      </c>
      <c r="B15" s="9" t="s">
        <v>31</v>
      </c>
      <c r="C15" s="34"/>
      <c r="D15" s="24"/>
      <c r="E15" s="24"/>
      <c r="F15" s="24">
        <f>F16</f>
        <v>672.3</v>
      </c>
      <c r="G15" s="25">
        <f>SUM(D15:F15)</f>
        <v>672.3</v>
      </c>
      <c r="H15" s="59">
        <f>H16</f>
        <v>0</v>
      </c>
      <c r="I15" s="24">
        <f>I16</f>
        <v>0</v>
      </c>
      <c r="J15" s="24">
        <f>J16</f>
        <v>0</v>
      </c>
      <c r="K15" s="24">
        <f>K16</f>
        <v>672.2</v>
      </c>
      <c r="L15" s="25">
        <f>SUM(H15:K15)</f>
        <v>672.2</v>
      </c>
      <c r="M15" s="59">
        <f>M16</f>
        <v>0</v>
      </c>
      <c r="N15" s="24">
        <f>N16</f>
        <v>0</v>
      </c>
      <c r="O15" s="24">
        <f>O16</f>
        <v>0</v>
      </c>
      <c r="P15" s="24">
        <f>P16</f>
        <v>188.4</v>
      </c>
      <c r="Q15" s="25">
        <f>SUM(M15:P15)</f>
        <v>188.4</v>
      </c>
      <c r="R15" s="60"/>
      <c r="S15" s="60"/>
      <c r="T15" s="60"/>
      <c r="U15" s="70">
        <f aca="true" t="shared" si="3" ref="U15:V18">P15/K15*100</f>
        <v>28.027372805712584</v>
      </c>
      <c r="V15" s="70">
        <f t="shared" si="3"/>
        <v>28.027372805712584</v>
      </c>
      <c r="W15" s="60"/>
      <c r="X15" s="60"/>
      <c r="Y15" s="60"/>
      <c r="Z15" s="70">
        <f>P15/F15*100</f>
        <v>28.023203926818386</v>
      </c>
      <c r="AA15" s="70">
        <f>Q15/G15*100</f>
        <v>28.023203926818386</v>
      </c>
    </row>
    <row r="16" spans="1:27" ht="99" customHeight="1" thickBot="1">
      <c r="A16" s="18" t="s">
        <v>36</v>
      </c>
      <c r="B16" s="21" t="s">
        <v>32</v>
      </c>
      <c r="C16" s="46"/>
      <c r="D16" s="75"/>
      <c r="E16" s="75"/>
      <c r="F16" s="75">
        <v>672.3</v>
      </c>
      <c r="G16" s="76">
        <f>SUM(D16:F16)</f>
        <v>672.3</v>
      </c>
      <c r="H16" s="77"/>
      <c r="I16" s="75"/>
      <c r="J16" s="75"/>
      <c r="K16" s="75">
        <v>672.2</v>
      </c>
      <c r="L16" s="78">
        <f>H16+I16+J16+K16</f>
        <v>672.2</v>
      </c>
      <c r="M16" s="77"/>
      <c r="N16" s="75"/>
      <c r="O16" s="75"/>
      <c r="P16" s="75">
        <v>188.4</v>
      </c>
      <c r="Q16" s="76">
        <f>SUM(M16:P16)</f>
        <v>188.4</v>
      </c>
      <c r="R16" s="65"/>
      <c r="S16" s="65"/>
      <c r="T16" s="65"/>
      <c r="U16" s="92">
        <f t="shared" si="3"/>
        <v>28.027372805712584</v>
      </c>
      <c r="V16" s="92">
        <f t="shared" si="3"/>
        <v>28.027372805712584</v>
      </c>
      <c r="W16" s="65"/>
      <c r="X16" s="65"/>
      <c r="Y16" s="65"/>
      <c r="Z16" s="92">
        <f>P16/F16*100</f>
        <v>28.023203926818386</v>
      </c>
      <c r="AA16" s="92">
        <f>Q16/G16*100</f>
        <v>28.023203926818386</v>
      </c>
    </row>
    <row r="17" spans="1:27" ht="66" customHeight="1" thickBot="1">
      <c r="A17" s="8" t="s">
        <v>12</v>
      </c>
      <c r="B17" s="9" t="s">
        <v>33</v>
      </c>
      <c r="C17" s="22">
        <f>C18+C21+C19+C20+C22</f>
        <v>0</v>
      </c>
      <c r="D17" s="16">
        <f>D18+D21+D19+D20+D22</f>
        <v>0</v>
      </c>
      <c r="E17" s="16">
        <f>E18+E21+E19+E20+E22</f>
        <v>0</v>
      </c>
      <c r="F17" s="63">
        <f>F18+F21+F19+F20+F22</f>
        <v>6090</v>
      </c>
      <c r="G17" s="25">
        <f aca="true" t="shared" si="4" ref="G17:G27">SUM(C17:F17)</f>
        <v>6090</v>
      </c>
      <c r="H17" s="59">
        <f>H18+H21</f>
        <v>0</v>
      </c>
      <c r="I17" s="24">
        <f>I18+I21</f>
        <v>0</v>
      </c>
      <c r="J17" s="24">
        <f>J18+J21</f>
        <v>0</v>
      </c>
      <c r="K17" s="24">
        <f>K18+K21</f>
        <v>1668</v>
      </c>
      <c r="L17" s="25">
        <f>SUM(H17:K17)</f>
        <v>1668</v>
      </c>
      <c r="M17" s="59">
        <f>M18+M21</f>
        <v>0</v>
      </c>
      <c r="N17" s="24">
        <f>N18+N21</f>
        <v>0</v>
      </c>
      <c r="O17" s="24">
        <f>O18+O21</f>
        <v>0</v>
      </c>
      <c r="P17" s="24">
        <f>P18+P21</f>
        <v>634</v>
      </c>
      <c r="Q17" s="25">
        <f>SUM(M17:P17)</f>
        <v>634</v>
      </c>
      <c r="R17" s="60"/>
      <c r="S17" s="60"/>
      <c r="T17" s="60"/>
      <c r="U17" s="70">
        <f t="shared" si="3"/>
        <v>38.00959232613909</v>
      </c>
      <c r="V17" s="70">
        <f t="shared" si="3"/>
        <v>38.00959232613909</v>
      </c>
      <c r="W17" s="60"/>
      <c r="X17" s="60"/>
      <c r="Y17" s="60"/>
      <c r="Z17" s="70">
        <f>P17/F17</f>
        <v>0.10410509031198686</v>
      </c>
      <c r="AA17" s="70">
        <f>Q17/G17</f>
        <v>0.10410509031198686</v>
      </c>
    </row>
    <row r="18" spans="1:27" ht="24.75" customHeight="1">
      <c r="A18" s="18" t="s">
        <v>35</v>
      </c>
      <c r="B18" s="23" t="s">
        <v>57</v>
      </c>
      <c r="C18" s="40"/>
      <c r="D18" s="67"/>
      <c r="E18" s="67"/>
      <c r="F18" s="67">
        <v>2570</v>
      </c>
      <c r="G18" s="68">
        <f t="shared" si="4"/>
        <v>2570</v>
      </c>
      <c r="H18" s="69"/>
      <c r="I18" s="67"/>
      <c r="J18" s="67"/>
      <c r="K18" s="67">
        <v>1570</v>
      </c>
      <c r="L18" s="68">
        <f>SUM(H18:K18)</f>
        <v>1570</v>
      </c>
      <c r="M18" s="69"/>
      <c r="N18" s="67"/>
      <c r="O18" s="67"/>
      <c r="P18" s="67">
        <v>536</v>
      </c>
      <c r="Q18" s="68">
        <f>SUM(M18:P18)</f>
        <v>536</v>
      </c>
      <c r="R18" s="57"/>
      <c r="S18" s="57"/>
      <c r="T18" s="57"/>
      <c r="U18" s="91">
        <f t="shared" si="3"/>
        <v>34.14012738853503</v>
      </c>
      <c r="V18" s="91">
        <f t="shared" si="3"/>
        <v>34.14012738853503</v>
      </c>
      <c r="W18" s="57"/>
      <c r="X18" s="57"/>
      <c r="Y18" s="57"/>
      <c r="Z18" s="91">
        <f>P18/F18*100</f>
        <v>20.85603112840467</v>
      </c>
      <c r="AA18" s="91">
        <f>Q18/G18*100</f>
        <v>20.85603112840467</v>
      </c>
    </row>
    <row r="19" spans="1:27" ht="30" customHeight="1">
      <c r="A19" s="17" t="s">
        <v>34</v>
      </c>
      <c r="B19" s="48" t="s">
        <v>58</v>
      </c>
      <c r="C19" s="50"/>
      <c r="D19" s="79"/>
      <c r="E19" s="79"/>
      <c r="F19" s="79">
        <v>830</v>
      </c>
      <c r="G19" s="80">
        <f t="shared" si="4"/>
        <v>830</v>
      </c>
      <c r="H19" s="81"/>
      <c r="I19" s="79"/>
      <c r="J19" s="79"/>
      <c r="K19" s="79"/>
      <c r="L19" s="80"/>
      <c r="M19" s="81"/>
      <c r="N19" s="79"/>
      <c r="O19" s="79"/>
      <c r="P19" s="79"/>
      <c r="Q19" s="80"/>
      <c r="R19" s="57"/>
      <c r="S19" s="57"/>
      <c r="T19" s="57"/>
      <c r="U19" s="57"/>
      <c r="V19" s="57"/>
      <c r="W19" s="57"/>
      <c r="X19" s="57"/>
      <c r="Y19" s="57"/>
      <c r="Z19" s="57"/>
      <c r="AA19" s="57"/>
    </row>
    <row r="20" spans="1:27" ht="30" customHeight="1">
      <c r="A20" s="28" t="s">
        <v>59</v>
      </c>
      <c r="B20" s="38" t="s">
        <v>60</v>
      </c>
      <c r="C20" s="50"/>
      <c r="D20" s="79"/>
      <c r="E20" s="79"/>
      <c r="F20" s="79"/>
      <c r="G20" s="80">
        <f t="shared" si="4"/>
        <v>0</v>
      </c>
      <c r="H20" s="81"/>
      <c r="I20" s="79"/>
      <c r="J20" s="79"/>
      <c r="K20" s="79"/>
      <c r="L20" s="80"/>
      <c r="M20" s="81"/>
      <c r="N20" s="79"/>
      <c r="O20" s="79"/>
      <c r="P20" s="79"/>
      <c r="Q20" s="80"/>
      <c r="R20" s="57"/>
      <c r="S20" s="57"/>
      <c r="T20" s="57"/>
      <c r="U20" s="57"/>
      <c r="V20" s="57"/>
      <c r="W20" s="57"/>
      <c r="X20" s="57"/>
      <c r="Y20" s="57"/>
      <c r="Z20" s="57"/>
      <c r="AA20" s="57"/>
    </row>
    <row r="21" spans="1:27" ht="33" customHeight="1">
      <c r="A21" s="28" t="s">
        <v>63</v>
      </c>
      <c r="B21" s="20" t="s">
        <v>61</v>
      </c>
      <c r="C21" s="50"/>
      <c r="D21" s="79"/>
      <c r="E21" s="79"/>
      <c r="F21" s="79">
        <v>900</v>
      </c>
      <c r="G21" s="80">
        <f t="shared" si="4"/>
        <v>900</v>
      </c>
      <c r="H21" s="81"/>
      <c r="I21" s="79"/>
      <c r="J21" s="79"/>
      <c r="K21" s="79">
        <v>98</v>
      </c>
      <c r="L21" s="80">
        <f>SUM(H21:K21)</f>
        <v>98</v>
      </c>
      <c r="M21" s="81"/>
      <c r="N21" s="79"/>
      <c r="O21" s="79"/>
      <c r="P21" s="79">
        <v>98</v>
      </c>
      <c r="Q21" s="80">
        <f>SUM(M21:P21)</f>
        <v>98</v>
      </c>
      <c r="R21" s="57"/>
      <c r="S21" s="57"/>
      <c r="T21" s="57"/>
      <c r="U21" s="57">
        <f>P21/K21*100</f>
        <v>100</v>
      </c>
      <c r="V21" s="57">
        <f>Q21/L21*100</f>
        <v>100</v>
      </c>
      <c r="W21" s="57"/>
      <c r="X21" s="57"/>
      <c r="Y21" s="57"/>
      <c r="Z21" s="91">
        <f>P21/F21*100</f>
        <v>10.888888888888888</v>
      </c>
      <c r="AA21" s="91">
        <f>Q21/G21*100</f>
        <v>10.888888888888888</v>
      </c>
    </row>
    <row r="22" spans="1:27" ht="33" customHeight="1" thickBot="1">
      <c r="A22" s="28" t="s">
        <v>64</v>
      </c>
      <c r="B22" s="20" t="s">
        <v>62</v>
      </c>
      <c r="C22" s="43"/>
      <c r="D22" s="82"/>
      <c r="E22" s="82"/>
      <c r="F22" s="82">
        <v>1790</v>
      </c>
      <c r="G22" s="83">
        <f t="shared" si="4"/>
        <v>1790</v>
      </c>
      <c r="H22" s="84"/>
      <c r="I22" s="82"/>
      <c r="J22" s="82"/>
      <c r="K22" s="82"/>
      <c r="L22" s="83"/>
      <c r="M22" s="84"/>
      <c r="N22" s="82"/>
      <c r="O22" s="82"/>
      <c r="P22" s="82"/>
      <c r="Q22" s="83"/>
      <c r="R22" s="57"/>
      <c r="S22" s="57"/>
      <c r="T22" s="57"/>
      <c r="U22" s="57"/>
      <c r="V22" s="57"/>
      <c r="W22" s="57"/>
      <c r="X22" s="57"/>
      <c r="Y22" s="57"/>
      <c r="Z22" s="57"/>
      <c r="AA22" s="57"/>
    </row>
    <row r="23" spans="1:27" ht="66" customHeight="1" thickBot="1">
      <c r="A23" s="8" t="s">
        <v>13</v>
      </c>
      <c r="B23" s="9" t="s">
        <v>37</v>
      </c>
      <c r="C23" s="34"/>
      <c r="D23" s="58"/>
      <c r="E23" s="58"/>
      <c r="F23" s="58">
        <f>F24</f>
        <v>975</v>
      </c>
      <c r="G23" s="25">
        <f t="shared" si="4"/>
        <v>975</v>
      </c>
      <c r="H23" s="47"/>
      <c r="I23" s="36"/>
      <c r="J23" s="36"/>
      <c r="K23" s="36">
        <f>K24</f>
        <v>100</v>
      </c>
      <c r="L23" s="37">
        <f>SUM(H23:K23)</f>
        <v>100</v>
      </c>
      <c r="M23" s="47"/>
      <c r="N23" s="36"/>
      <c r="O23" s="36"/>
      <c r="P23" s="36"/>
      <c r="Q23" s="37"/>
      <c r="R23" s="60"/>
      <c r="S23" s="60"/>
      <c r="T23" s="60"/>
      <c r="U23" s="60"/>
      <c r="V23" s="60"/>
      <c r="W23" s="60"/>
      <c r="X23" s="60"/>
      <c r="Y23" s="60"/>
      <c r="Z23" s="60"/>
      <c r="AA23" s="60"/>
    </row>
    <row r="24" spans="1:27" ht="48.75" customHeight="1" thickBot="1">
      <c r="A24" s="18" t="s">
        <v>38</v>
      </c>
      <c r="B24" s="21" t="s">
        <v>39</v>
      </c>
      <c r="C24" s="46"/>
      <c r="D24" s="85"/>
      <c r="E24" s="85"/>
      <c r="F24" s="85">
        <v>975</v>
      </c>
      <c r="G24" s="86">
        <f t="shared" si="4"/>
        <v>975</v>
      </c>
      <c r="H24" s="87"/>
      <c r="I24" s="85"/>
      <c r="J24" s="85"/>
      <c r="K24" s="85">
        <v>100</v>
      </c>
      <c r="L24" s="86">
        <f>SUM(H24:K24)</f>
        <v>100</v>
      </c>
      <c r="M24" s="87"/>
      <c r="N24" s="85"/>
      <c r="O24" s="85"/>
      <c r="P24" s="85"/>
      <c r="Q24" s="86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52.5" customHeight="1" thickBot="1">
      <c r="A25" s="8" t="s">
        <v>15</v>
      </c>
      <c r="B25" s="9" t="s">
        <v>40</v>
      </c>
      <c r="C25" s="34">
        <f>C26+C27+C28+C29+C30</f>
        <v>418.1</v>
      </c>
      <c r="D25" s="35">
        <f>D26+D27+D28+D29+D30</f>
        <v>26.4</v>
      </c>
      <c r="E25" s="35">
        <f>E26+E27+E28+E29+E30</f>
        <v>0</v>
      </c>
      <c r="F25" s="35">
        <f>F26+F27+F28+F29+F30</f>
        <v>11085.599999999999</v>
      </c>
      <c r="G25" s="25">
        <f t="shared" si="4"/>
        <v>11530.099999999999</v>
      </c>
      <c r="H25" s="47">
        <f>H27+H29</f>
        <v>418.1</v>
      </c>
      <c r="I25" s="36">
        <f>I27+I29</f>
        <v>26.4</v>
      </c>
      <c r="J25" s="36">
        <f>J27+J29</f>
        <v>0</v>
      </c>
      <c r="K25" s="36">
        <f>K27+K29</f>
        <v>10069.6</v>
      </c>
      <c r="L25" s="37">
        <f>SUM(H25:K25)</f>
        <v>10514.1</v>
      </c>
      <c r="M25" s="47">
        <f>M27+M29</f>
        <v>104.7</v>
      </c>
      <c r="N25" s="36">
        <f>N27+N29</f>
        <v>6.6</v>
      </c>
      <c r="O25" s="36">
        <f>O27+O29</f>
        <v>0</v>
      </c>
      <c r="P25" s="36">
        <f>P27+P29</f>
        <v>1940.5</v>
      </c>
      <c r="Q25" s="37">
        <f>SUM(M25:P25)</f>
        <v>2051.8</v>
      </c>
      <c r="R25" s="70">
        <f>M25/H25*100</f>
        <v>25.04185601530734</v>
      </c>
      <c r="S25" s="70">
        <f>N25/I25*100</f>
        <v>25</v>
      </c>
      <c r="T25" s="70"/>
      <c r="U25" s="70">
        <f>P25/K25*100</f>
        <v>19.27087471200445</v>
      </c>
      <c r="V25" s="70">
        <f>Q25/L25*100</f>
        <v>19.514746863735365</v>
      </c>
      <c r="W25" s="70">
        <f>M25/C25*100</f>
        <v>25.04185601530734</v>
      </c>
      <c r="X25" s="70">
        <f>N25/D25*100</f>
        <v>25</v>
      </c>
      <c r="Y25" s="70"/>
      <c r="Z25" s="70">
        <f aca="true" t="shared" si="5" ref="Z25:AA29">P25/F25*100</f>
        <v>17.50469077000794</v>
      </c>
      <c r="AA25" s="70">
        <f t="shared" si="5"/>
        <v>17.79516222756091</v>
      </c>
    </row>
    <row r="26" spans="1:27" ht="66.75" customHeight="1">
      <c r="A26" s="26" t="s">
        <v>41</v>
      </c>
      <c r="B26" s="21" t="s">
        <v>49</v>
      </c>
      <c r="C26" s="66"/>
      <c r="D26" s="67"/>
      <c r="E26" s="67"/>
      <c r="F26" s="67">
        <v>758</v>
      </c>
      <c r="G26" s="68">
        <f t="shared" si="4"/>
        <v>758</v>
      </c>
      <c r="H26" s="69"/>
      <c r="I26" s="67"/>
      <c r="J26" s="67"/>
      <c r="K26" s="67"/>
      <c r="L26" s="68"/>
      <c r="M26" s="69"/>
      <c r="N26" s="67"/>
      <c r="O26" s="67"/>
      <c r="P26" s="67"/>
      <c r="Q26" s="68"/>
      <c r="R26" s="57"/>
      <c r="S26" s="57"/>
      <c r="T26" s="57"/>
      <c r="U26" s="57"/>
      <c r="V26" s="57"/>
      <c r="W26" s="57"/>
      <c r="X26" s="57"/>
      <c r="Y26" s="57"/>
      <c r="Z26" s="57"/>
      <c r="AA26" s="57"/>
    </row>
    <row r="27" spans="1:27" ht="98.25" customHeight="1">
      <c r="A27" s="17" t="s">
        <v>42</v>
      </c>
      <c r="B27" s="6" t="s">
        <v>48</v>
      </c>
      <c r="C27" s="51">
        <v>418.1</v>
      </c>
      <c r="D27" s="79">
        <v>26.4</v>
      </c>
      <c r="E27" s="79"/>
      <c r="F27" s="79">
        <v>9717.3</v>
      </c>
      <c r="G27" s="80">
        <f t="shared" si="4"/>
        <v>10161.8</v>
      </c>
      <c r="H27" s="81">
        <v>418.1</v>
      </c>
      <c r="I27" s="79">
        <v>26.4</v>
      </c>
      <c r="J27" s="79"/>
      <c r="K27" s="79">
        <v>9459.4</v>
      </c>
      <c r="L27" s="80">
        <f>SUM(H27:K27)</f>
        <v>9903.9</v>
      </c>
      <c r="M27" s="81">
        <v>104.7</v>
      </c>
      <c r="N27" s="79">
        <v>6.6</v>
      </c>
      <c r="O27" s="79"/>
      <c r="P27" s="79">
        <v>1722.8</v>
      </c>
      <c r="Q27" s="80">
        <f>SUM(M27:P27)</f>
        <v>1834.1</v>
      </c>
      <c r="R27" s="91">
        <f>M27/H27*100</f>
        <v>25.04185601530734</v>
      </c>
      <c r="S27" s="57">
        <f>N27/I27*100</f>
        <v>25</v>
      </c>
      <c r="T27" s="57"/>
      <c r="U27" s="91">
        <f>P27/K27*100</f>
        <v>18.212571621878766</v>
      </c>
      <c r="V27" s="91">
        <f>Q27/L27*100</f>
        <v>18.518967275517724</v>
      </c>
      <c r="W27" s="91">
        <f>M27/C27*100</f>
        <v>25.04185601530734</v>
      </c>
      <c r="X27" s="57">
        <f>N27/D27*100</f>
        <v>25</v>
      </c>
      <c r="Y27" s="57"/>
      <c r="Z27" s="91">
        <f t="shared" si="5"/>
        <v>17.729204614450516</v>
      </c>
      <c r="AA27" s="91">
        <f t="shared" si="5"/>
        <v>18.04896770257238</v>
      </c>
    </row>
    <row r="28" spans="1:27" ht="42" customHeight="1">
      <c r="A28" s="17" t="s">
        <v>43</v>
      </c>
      <c r="B28" s="6" t="s">
        <v>50</v>
      </c>
      <c r="C28" s="51"/>
      <c r="D28" s="79"/>
      <c r="E28" s="79"/>
      <c r="F28" s="79"/>
      <c r="G28" s="80"/>
      <c r="H28" s="81"/>
      <c r="I28" s="79"/>
      <c r="J28" s="79"/>
      <c r="K28" s="79"/>
      <c r="L28" s="80"/>
      <c r="M28" s="81"/>
      <c r="N28" s="79"/>
      <c r="O28" s="79"/>
      <c r="P28" s="79"/>
      <c r="Q28" s="80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ht="50.25" customHeight="1">
      <c r="A29" s="17" t="s">
        <v>52</v>
      </c>
      <c r="B29" s="6" t="s">
        <v>51</v>
      </c>
      <c r="C29" s="50"/>
      <c r="D29" s="79"/>
      <c r="E29" s="79"/>
      <c r="F29" s="79">
        <v>610.3</v>
      </c>
      <c r="G29" s="80"/>
      <c r="H29" s="81"/>
      <c r="I29" s="79"/>
      <c r="J29" s="79"/>
      <c r="K29" s="79">
        <v>610.2</v>
      </c>
      <c r="L29" s="80">
        <f>SUM(H29:K29)</f>
        <v>610.2</v>
      </c>
      <c r="M29" s="81"/>
      <c r="N29" s="79"/>
      <c r="O29" s="79"/>
      <c r="P29" s="79">
        <v>217.7</v>
      </c>
      <c r="Q29" s="80">
        <f>SUM(M29:P29)</f>
        <v>217.7</v>
      </c>
      <c r="R29" s="57"/>
      <c r="S29" s="57"/>
      <c r="T29" s="57"/>
      <c r="U29" s="91">
        <f>P29/K29*100</f>
        <v>35.67682726974762</v>
      </c>
      <c r="V29" s="91">
        <f>Q29/L29*100</f>
        <v>35.67682726974762</v>
      </c>
      <c r="W29" s="57"/>
      <c r="X29" s="57"/>
      <c r="Y29" s="57"/>
      <c r="Z29" s="91">
        <f t="shared" si="5"/>
        <v>35.67098148451581</v>
      </c>
      <c r="AA29" s="57"/>
    </row>
    <row r="30" spans="1:27" ht="37.5" customHeight="1" thickBot="1">
      <c r="A30" s="28" t="s">
        <v>53</v>
      </c>
      <c r="B30" s="20" t="s">
        <v>54</v>
      </c>
      <c r="C30" s="43"/>
      <c r="D30" s="82"/>
      <c r="E30" s="82"/>
      <c r="F30" s="82"/>
      <c r="G30" s="83"/>
      <c r="H30" s="84"/>
      <c r="I30" s="82"/>
      <c r="J30" s="82"/>
      <c r="K30" s="82"/>
      <c r="L30" s="83"/>
      <c r="M30" s="84"/>
      <c r="N30" s="82"/>
      <c r="O30" s="82"/>
      <c r="P30" s="82"/>
      <c r="Q30" s="83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68.25" customHeight="1" thickBot="1">
      <c r="A31" s="8" t="s">
        <v>44</v>
      </c>
      <c r="B31" s="9" t="s">
        <v>45</v>
      </c>
      <c r="C31" s="34">
        <f>C32+C33</f>
        <v>0</v>
      </c>
      <c r="D31" s="35">
        <f>D32+D33</f>
        <v>0</v>
      </c>
      <c r="E31" s="35">
        <f>E32+E33</f>
        <v>0</v>
      </c>
      <c r="F31" s="35">
        <f>F32+F33</f>
        <v>7504</v>
      </c>
      <c r="G31" s="25"/>
      <c r="H31" s="47">
        <f aca="true" t="shared" si="6" ref="H31:Q31">H32+H33</f>
        <v>0</v>
      </c>
      <c r="I31" s="36">
        <f t="shared" si="6"/>
        <v>0</v>
      </c>
      <c r="J31" s="36">
        <f t="shared" si="6"/>
        <v>0</v>
      </c>
      <c r="K31" s="36">
        <f t="shared" si="6"/>
        <v>7448.7</v>
      </c>
      <c r="L31" s="37">
        <f t="shared" si="6"/>
        <v>7448.7</v>
      </c>
      <c r="M31" s="47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2447.5</v>
      </c>
      <c r="Q31" s="37">
        <f t="shared" si="6"/>
        <v>2447.5</v>
      </c>
      <c r="R31" s="60"/>
      <c r="S31" s="60"/>
      <c r="T31" s="60"/>
      <c r="U31" s="70">
        <f aca="true" t="shared" si="7" ref="U31:V34">P31/K31*100</f>
        <v>32.85808261844348</v>
      </c>
      <c r="V31" s="70">
        <f t="shared" si="7"/>
        <v>32.85808261844348</v>
      </c>
      <c r="W31" s="60"/>
      <c r="X31" s="60"/>
      <c r="Y31" s="60"/>
      <c r="Z31" s="70">
        <f>P31/F31*100</f>
        <v>32.615938166311295</v>
      </c>
      <c r="AA31" s="60"/>
    </row>
    <row r="32" spans="1:27" ht="50.25" customHeight="1">
      <c r="A32" s="27" t="s">
        <v>46</v>
      </c>
      <c r="B32" s="19" t="s">
        <v>55</v>
      </c>
      <c r="C32" s="40"/>
      <c r="D32" s="67"/>
      <c r="E32" s="67"/>
      <c r="F32" s="67">
        <v>5992</v>
      </c>
      <c r="G32" s="68"/>
      <c r="H32" s="69"/>
      <c r="I32" s="67"/>
      <c r="J32" s="67"/>
      <c r="K32" s="67">
        <v>5929</v>
      </c>
      <c r="L32" s="68">
        <f>SUM(H32:K32)</f>
        <v>5929</v>
      </c>
      <c r="M32" s="69"/>
      <c r="N32" s="67"/>
      <c r="O32" s="67"/>
      <c r="P32" s="67">
        <v>1739.5</v>
      </c>
      <c r="Q32" s="68">
        <f>SUM(M32:P32)</f>
        <v>1739.5</v>
      </c>
      <c r="R32" s="57"/>
      <c r="S32" s="57"/>
      <c r="T32" s="57"/>
      <c r="U32" s="91">
        <f t="shared" si="7"/>
        <v>29.338842975206614</v>
      </c>
      <c r="V32" s="91">
        <f t="shared" si="7"/>
        <v>29.338842975206614</v>
      </c>
      <c r="W32" s="57"/>
      <c r="X32" s="57"/>
      <c r="Y32" s="57"/>
      <c r="Z32" s="91">
        <f>P32/F32*100</f>
        <v>29.0303738317757</v>
      </c>
      <c r="AA32" s="57"/>
    </row>
    <row r="33" spans="1:27" ht="49.5" customHeight="1" thickBot="1">
      <c r="A33" s="28" t="s">
        <v>47</v>
      </c>
      <c r="B33" s="20" t="s">
        <v>56</v>
      </c>
      <c r="C33" s="54"/>
      <c r="D33" s="88"/>
      <c r="E33" s="88"/>
      <c r="F33" s="88">
        <v>1512</v>
      </c>
      <c r="G33" s="89"/>
      <c r="H33" s="90"/>
      <c r="I33" s="88"/>
      <c r="J33" s="88"/>
      <c r="K33" s="88">
        <v>1519.7</v>
      </c>
      <c r="L33" s="89">
        <f>SUM(H33:K33)</f>
        <v>1519.7</v>
      </c>
      <c r="M33" s="90"/>
      <c r="N33" s="88"/>
      <c r="O33" s="88"/>
      <c r="P33" s="88">
        <v>708</v>
      </c>
      <c r="Q33" s="89">
        <f>SUM(M33:P33)</f>
        <v>708</v>
      </c>
      <c r="R33" s="57"/>
      <c r="S33" s="57"/>
      <c r="T33" s="57"/>
      <c r="U33" s="91">
        <f t="shared" si="7"/>
        <v>46.588142396525626</v>
      </c>
      <c r="V33" s="91">
        <f t="shared" si="7"/>
        <v>46.588142396525626</v>
      </c>
      <c r="W33" s="57"/>
      <c r="X33" s="57"/>
      <c r="Y33" s="57"/>
      <c r="Z33" s="91">
        <f>P33/F33*100</f>
        <v>46.82539682539682</v>
      </c>
      <c r="AA33" s="57"/>
    </row>
    <row r="34" spans="1:27" s="4" customFormat="1" ht="32.25" thickBot="1">
      <c r="A34" s="33"/>
      <c r="B34" s="49" t="s">
        <v>8</v>
      </c>
      <c r="C34" s="52">
        <f aca="true" t="shared" si="8" ref="C34:Q34">C8+C11+C15+C17+C23+C25+C31</f>
        <v>418.1</v>
      </c>
      <c r="D34" s="52">
        <f t="shared" si="8"/>
        <v>1127.5</v>
      </c>
      <c r="E34" s="52">
        <f t="shared" si="8"/>
        <v>0</v>
      </c>
      <c r="F34" s="52">
        <f t="shared" si="8"/>
        <v>45812.5</v>
      </c>
      <c r="G34" s="71">
        <f t="shared" si="8"/>
        <v>39854.09999999999</v>
      </c>
      <c r="H34" s="53">
        <f t="shared" si="8"/>
        <v>418.1</v>
      </c>
      <c r="I34" s="53">
        <f t="shared" si="8"/>
        <v>1127.5</v>
      </c>
      <c r="J34" s="53">
        <f t="shared" si="8"/>
        <v>0</v>
      </c>
      <c r="K34" s="53">
        <f t="shared" si="8"/>
        <v>36889</v>
      </c>
      <c r="L34" s="53">
        <f t="shared" si="8"/>
        <v>38434.6</v>
      </c>
      <c r="M34" s="53">
        <f t="shared" si="8"/>
        <v>104.7</v>
      </c>
      <c r="N34" s="53">
        <f t="shared" si="8"/>
        <v>6.6</v>
      </c>
      <c r="O34" s="53">
        <f t="shared" si="8"/>
        <v>0</v>
      </c>
      <c r="P34" s="53">
        <f t="shared" si="8"/>
        <v>9575.599999999999</v>
      </c>
      <c r="Q34" s="53">
        <f t="shared" si="8"/>
        <v>9686.9</v>
      </c>
      <c r="R34" s="55">
        <f>M34/H34*100</f>
        <v>25.04185601530734</v>
      </c>
      <c r="S34" s="55">
        <f>N34/I34*100</f>
        <v>0.5853658536585366</v>
      </c>
      <c r="T34" s="55">
        <v>0</v>
      </c>
      <c r="U34" s="55">
        <f t="shared" si="7"/>
        <v>25.957873620862582</v>
      </c>
      <c r="V34" s="55">
        <f t="shared" si="7"/>
        <v>25.203592596254413</v>
      </c>
      <c r="W34" s="55">
        <f>M34/C34*100</f>
        <v>25.04185601530734</v>
      </c>
      <c r="X34" s="55">
        <f>N34/D34*100</f>
        <v>0.5853658536585366</v>
      </c>
      <c r="Y34" s="55">
        <v>0</v>
      </c>
      <c r="Z34" s="55">
        <f>P34/F34*100</f>
        <v>20.901718963165074</v>
      </c>
      <c r="AA34" s="55">
        <f>Q34/G34*100</f>
        <v>24.30590579137404</v>
      </c>
    </row>
    <row r="35" ht="12.75">
      <c r="I35" s="5"/>
    </row>
  </sheetData>
  <sheetProtection/>
  <mergeCells count="10">
    <mergeCell ref="C6:G6"/>
    <mergeCell ref="H6:L6"/>
    <mergeCell ref="M6:Q6"/>
    <mergeCell ref="R6:V6"/>
    <mergeCell ref="W6:AA6"/>
    <mergeCell ref="A2:AA2"/>
    <mergeCell ref="A3:AA3"/>
    <mergeCell ref="A4:AA4"/>
    <mergeCell ref="A6:A7"/>
    <mergeCell ref="B6:B7"/>
  </mergeCells>
  <printOptions/>
  <pageMargins left="0.39" right="0.4" top="0.66" bottom="0.69" header="0.5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Economov</dc:creator>
  <cp:keywords/>
  <dc:description/>
  <cp:lastModifiedBy>Спец</cp:lastModifiedBy>
  <cp:lastPrinted>2015-04-27T04:36:36Z</cp:lastPrinted>
  <dcterms:created xsi:type="dcterms:W3CDTF">2008-02-18T07:33:24Z</dcterms:created>
  <dcterms:modified xsi:type="dcterms:W3CDTF">2017-02-27T04:01:42Z</dcterms:modified>
  <cp:category/>
  <cp:version/>
  <cp:contentType/>
  <cp:contentStatus/>
</cp:coreProperties>
</file>